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hidePivotFieldList="1" defaultThemeVersion="166925"/>
  <mc:AlternateContent xmlns:mc="http://schemas.openxmlformats.org/markup-compatibility/2006">
    <mc:Choice Requires="x15">
      <x15ac:absPath xmlns:x15ac="http://schemas.microsoft.com/office/spreadsheetml/2010/11/ac" url="D:\Jorge_Leal\2020\Envíos de información\"/>
    </mc:Choice>
  </mc:AlternateContent>
  <xr:revisionPtr revIDLastSave="0" documentId="8_{EA74CCBF-7116-4832-B9E3-5C06FD21282E}" xr6:coauthVersionLast="45" xr6:coauthVersionMax="45" xr10:uidLastSave="{00000000-0000-0000-0000-000000000000}"/>
  <bookViews>
    <workbookView xWindow="-120" yWindow="-120" windowWidth="20730" windowHeight="11310" tabRatio="855" xr2:uid="{BED0034B-69DE-4ACB-97B0-7D9D6BDC47EA}"/>
  </bookViews>
  <sheets>
    <sheet name="Plan de acción y seguimiento" sheetId="1" r:id="rId1"/>
    <sheet name="Indicadores de Resultado (IR)" sheetId="14" r:id="rId2"/>
    <sheet name="Hoja de Vida IR #1" sheetId="19" r:id="rId3"/>
    <sheet name="Hoja de Vida IR #2" sheetId="20" r:id="rId4"/>
    <sheet name="Hoja de Vida IR #3" sheetId="21" r:id="rId5"/>
    <sheet name="Hoja de Vida IR #4" sheetId="22" r:id="rId6"/>
    <sheet name="Instrucciones PAS" sheetId="13" state="hidden" r:id="rId7"/>
    <sheet name="Sheet1" sheetId="5" state="hidden" r:id="rId8"/>
  </sheets>
  <definedNames>
    <definedName name="_xlnm._FilterDatabase" localSheetId="0" hidden="1">'Plan de acción y seguimiento'!$B$3:$BG$92</definedName>
  </definedNames>
  <calcPr calcId="191029"/>
  <pivotCaches>
    <pivotCache cacheId="0"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57" i="1" l="1"/>
  <c r="AD57" i="1"/>
  <c r="D31" i="20" l="1"/>
  <c r="K31" i="19"/>
  <c r="AY20" i="1" l="1"/>
  <c r="AD20" i="1"/>
  <c r="AK76" i="1" l="1"/>
  <c r="AD73" i="1" l="1"/>
  <c r="AD72" i="1"/>
  <c r="AD71" i="1"/>
  <c r="AD70" i="1"/>
  <c r="AD69" i="1"/>
  <c r="AD68" i="1"/>
  <c r="AD67" i="1"/>
  <c r="AD66" i="1"/>
  <c r="AD65" i="1"/>
  <c r="AD63" i="1"/>
  <c r="AD61" i="1"/>
  <c r="AD60" i="1"/>
  <c r="AD59" i="1"/>
  <c r="AD56" i="1"/>
  <c r="AD55" i="1"/>
  <c r="AD54" i="1"/>
  <c r="AD53" i="1"/>
  <c r="AD52" i="1"/>
  <c r="AD51" i="1"/>
  <c r="AD50" i="1"/>
  <c r="AD49" i="1"/>
  <c r="AD48" i="1"/>
  <c r="AD47" i="1"/>
  <c r="AD46" i="1"/>
  <c r="AD45" i="1"/>
  <c r="AD44" i="1"/>
  <c r="AD43" i="1"/>
  <c r="AD42" i="1"/>
  <c r="AD41" i="1"/>
  <c r="AD40" i="1"/>
  <c r="AD39" i="1"/>
  <c r="AD38" i="1"/>
  <c r="AD37" i="1"/>
  <c r="AD36" i="1"/>
  <c r="AD35" i="1"/>
  <c r="AD34" i="1"/>
  <c r="AD33" i="1"/>
  <c r="AD32" i="1"/>
  <c r="AD31" i="1"/>
  <c r="AD30" i="1"/>
  <c r="AD29" i="1"/>
  <c r="AD28" i="1"/>
  <c r="AD27" i="1"/>
  <c r="AD26" i="1"/>
  <c r="AD25" i="1"/>
  <c r="AD24" i="1"/>
  <c r="AD23" i="1"/>
  <c r="AD22" i="1"/>
  <c r="AD21" i="1"/>
  <c r="AD19" i="1"/>
  <c r="AD18" i="1"/>
  <c r="AD17" i="1"/>
  <c r="AD16" i="1"/>
  <c r="AD15" i="1"/>
  <c r="AD14" i="1"/>
  <c r="AD13" i="1"/>
  <c r="AD12" i="1"/>
  <c r="AY12" i="1"/>
  <c r="AY11" i="1"/>
  <c r="AD11" i="1"/>
  <c r="AY13" i="1"/>
  <c r="AI62" i="1" l="1"/>
  <c r="AI76" i="1" s="1"/>
  <c r="AD64" i="1"/>
  <c r="AE62" i="1"/>
  <c r="AE74" i="1" s="1"/>
  <c r="AB62" i="1"/>
  <c r="AA62" i="1"/>
  <c r="Z62" i="1"/>
  <c r="Y62" i="1"/>
  <c r="AD62" i="1" l="1"/>
  <c r="AD74" i="1" s="1"/>
  <c r="AY73" i="1" l="1"/>
  <c r="AY72" i="1"/>
  <c r="AY71" i="1"/>
  <c r="AY70" i="1"/>
  <c r="AY69" i="1"/>
  <c r="AY68" i="1"/>
  <c r="AY67" i="1"/>
  <c r="AY66" i="1"/>
  <c r="AY65" i="1"/>
  <c r="AY64" i="1"/>
  <c r="AY63" i="1"/>
  <c r="AY62" i="1"/>
  <c r="AY61" i="1"/>
  <c r="AY60" i="1"/>
  <c r="AY59" i="1"/>
  <c r="AY56" i="1"/>
  <c r="AY55" i="1"/>
  <c r="AY54" i="1"/>
  <c r="AY53" i="1"/>
  <c r="AY52" i="1"/>
  <c r="AY51" i="1"/>
  <c r="AY50" i="1"/>
  <c r="AY49" i="1"/>
  <c r="AY48" i="1"/>
  <c r="AY47" i="1"/>
  <c r="AY46" i="1"/>
  <c r="AY45" i="1"/>
  <c r="AY44" i="1"/>
  <c r="AY43" i="1"/>
  <c r="AY42" i="1"/>
  <c r="AY41" i="1"/>
  <c r="AY40" i="1"/>
  <c r="AY39" i="1"/>
  <c r="AY38" i="1"/>
  <c r="AY37" i="1"/>
  <c r="AY36" i="1"/>
  <c r="AY35" i="1"/>
  <c r="AY34" i="1"/>
  <c r="AY33" i="1"/>
  <c r="AY32" i="1"/>
  <c r="AY31" i="1"/>
  <c r="AY30" i="1"/>
  <c r="AY29" i="1"/>
  <c r="AY28" i="1"/>
  <c r="AY27" i="1"/>
  <c r="AY26" i="1"/>
  <c r="AY25" i="1"/>
  <c r="AY24" i="1"/>
  <c r="AY23" i="1"/>
  <c r="AY22" i="1"/>
  <c r="AY21" i="1"/>
  <c r="AY19" i="1"/>
  <c r="AY18" i="1"/>
  <c r="AY17" i="1"/>
  <c r="AY15" i="1"/>
  <c r="AY14" i="1"/>
  <c r="AU74" i="1" l="1"/>
  <c r="AQ74" i="1"/>
  <c r="AM74" i="1"/>
  <c r="AI74" i="1"/>
  <c r="Z74" i="1"/>
  <c r="AA74" i="1"/>
  <c r="AB74" i="1"/>
  <c r="AB75" i="1" s="1"/>
  <c r="AC74" i="1"/>
  <c r="Y74" i="1"/>
  <c r="AI75" i="1" l="1"/>
  <c r="AQ75" i="1"/>
  <c r="AM75" i="1"/>
  <c r="AU75" i="1"/>
  <c r="AE75" i="1" l="1"/>
  <c r="Q27" i="5" l="1"/>
  <c r="AY74" i="1" l="1"/>
  <c r="AY75" i="1" l="1"/>
  <c r="AZ75" i="1" l="1"/>
</calcChain>
</file>

<file path=xl/sharedStrings.xml><?xml version="1.0" encoding="utf-8"?>
<sst xmlns="http://schemas.openxmlformats.org/spreadsheetml/2006/main" count="1626" uniqueCount="829">
  <si>
    <t>Título del documento:</t>
  </si>
  <si>
    <t xml:space="preserve">Política Nacional de Emprendimiento </t>
  </si>
  <si>
    <t>Documento CONPES No:</t>
  </si>
  <si>
    <t>Dirección Técnica o grupo responsable en DNP:</t>
  </si>
  <si>
    <t>Entidades líderes: Ministerio de Comercio, Industria y Turismo; Departamento Nacional de Planeación; Ministerio de Tecnologías de la Información y las Comunicaciones</t>
  </si>
  <si>
    <t xml:space="preserve">Objetivo general: </t>
  </si>
  <si>
    <t>1. PLAN DE ACCIÓN</t>
  </si>
  <si>
    <t>2. SEGUIMIENTO A LA EJECUCIÓN DE LAS ACCIONES</t>
  </si>
  <si>
    <t>Objetivo</t>
  </si>
  <si>
    <t>Importancia relativa del objetivo (%)</t>
  </si>
  <si>
    <t>Acción</t>
  </si>
  <si>
    <t>Importancia relativa de la acción (%)</t>
  </si>
  <si>
    <t>Relación entre acciones</t>
  </si>
  <si>
    <t>Responsable de la ejecución</t>
  </si>
  <si>
    <t>Tiempo de ejecución</t>
  </si>
  <si>
    <t>Indicador de Cumplimiento</t>
  </si>
  <si>
    <t>Costo de las acciones
(Millones de pesos)</t>
  </si>
  <si>
    <t>Recursos asignados para las acciones y sus fuentes
 (Millones de pesos)</t>
  </si>
  <si>
    <t>Corte No. 01:
MM/AAAA</t>
  </si>
  <si>
    <t>Entidad</t>
  </si>
  <si>
    <t>Dirección/Subdirección/Grupo/Unidad</t>
  </si>
  <si>
    <t>Persona de contacto</t>
  </si>
  <si>
    <t>Correo electrónico</t>
  </si>
  <si>
    <t>Fecha de inicio</t>
  </si>
  <si>
    <t>Fecha de Finalización</t>
  </si>
  <si>
    <t>Tipo</t>
  </si>
  <si>
    <t>Nombre</t>
  </si>
  <si>
    <t>Fórmula de cálculo</t>
  </si>
  <si>
    <t>Forma de acumulación</t>
  </si>
  <si>
    <t>Línea base</t>
  </si>
  <si>
    <t>Meta
2021</t>
  </si>
  <si>
    <t>Meta
2022</t>
  </si>
  <si>
    <t>Meta
2023</t>
  </si>
  <si>
    <t>Meta
2024</t>
  </si>
  <si>
    <t>Meta
2025</t>
  </si>
  <si>
    <t>Meta
final</t>
  </si>
  <si>
    <t>Costo
2021</t>
  </si>
  <si>
    <t>Costo
2022</t>
  </si>
  <si>
    <t>Costo
2023</t>
  </si>
  <si>
    <t>Costo
2024</t>
  </si>
  <si>
    <t>Costo
2025</t>
  </si>
  <si>
    <t>Total</t>
  </si>
  <si>
    <t>Indicador</t>
  </si>
  <si>
    <t>Recursos</t>
  </si>
  <si>
    <t>% de cumplimiento de los objetivos con respecto a metas anuales</t>
  </si>
  <si>
    <t>% de cumplimiento de los objetivos con respecto a metas finales</t>
  </si>
  <si>
    <t>Avance acumulado</t>
  </si>
  <si>
    <t>% de avance metas anuales</t>
  </si>
  <si>
    <t>% de avance metas finales</t>
  </si>
  <si>
    <t xml:space="preserve">Avance </t>
  </si>
  <si>
    <t>% de avance</t>
  </si>
  <si>
    <t>Valor</t>
  </si>
  <si>
    <t>Año</t>
  </si>
  <si>
    <t>Recursos 1</t>
  </si>
  <si>
    <t>Fuente 1</t>
  </si>
  <si>
    <t>Recursos  2</t>
  </si>
  <si>
    <t>Fuente 2</t>
  </si>
  <si>
    <t>Objetivo 1: Fortalecer el desarrollo de habilidades y fomentar una cultura emprendedora para mejorar las competencias de los emprendedores, las capacidades productivas y de crecimiento de sus negocios.</t>
  </si>
  <si>
    <t>1.1 Desarrollar e implementar una estrategia para fomentar la mentalidad y cultura emprendedora, que incentive aspectos como la proactividad, el aprendizaje en la experimentación, la identificación de soluciones y oportunidades.</t>
  </si>
  <si>
    <t>No</t>
  </si>
  <si>
    <t>Ministerio de Comercio, Industria y Turismo; Servicio Nacional de Aprendizaje; Departamento Administrativo para la Prosperidad Social</t>
  </si>
  <si>
    <t>Gestión</t>
  </si>
  <si>
    <t>Porcentaje de avance en el  diseño e implementación de una estrategia para fomentar la mentalidad y cultura emprendedora, que incentive aspectos como la proactividad, la identificación de soluciones y oportunidades y la creatividad, incluyendo un enfoque específico para la población pobre, vulnerable y víctima del conflicto.</t>
  </si>
  <si>
    <t>Sumatoria del porcentaje de avance en el  diseño e implementación de una estrategia para fomentar la mentalidad y cultura emprendedora.
Hito 1. Documento con el diseño de una estrategia para fomentar la mentalidad y cultura emprendedora, que considere a la población en pobreza, vulnerable y víctima del conflicto=30%. 
Hito 2. Implementación de la estrategia para fomentar la mentalidad y cultura emprendedora=50%.
Hito 3. Informe de seguimiento a la implementación de la estrategia para promover la mentalidad y cultura emprendedora=20%.</t>
  </si>
  <si>
    <t>Acumulado</t>
  </si>
  <si>
    <t>PGN - nación - funcionamiento</t>
  </si>
  <si>
    <t>Unidad para la Atención y Reparación Integral a las Víctimas; Departamento Administrativo para la Prosperidad Social; Ministerio de Comercio, Industria y Turismo</t>
  </si>
  <si>
    <t>Grupo de Enfoque Psicosocial; Dirección de Inclusión Productiva; iNNpulsa Colombia</t>
  </si>
  <si>
    <t>Porcentaje de avance en la identificación de las necesidades de acompañamiento psicosocial en los emprendedores población víctima del conflicto y en el diseño e implementación de una propuesta de actividades con enfoque psicosocial en la oferta programática del nivel nacional.</t>
  </si>
  <si>
    <t>Sumatoria del porcentaje de avance en  la identificación de las necesidades de acompañamiento psicosocial en los emprendedores población víctima del conflicto y en el diseño e implementación de una propuesta de actividades con enfoque psicosocial en la oferta programática del nivel nacional.
Hito 1. Documento con identificación de las necesidades de acompañamiento psicosocial en los emprendedores población víctima del conflicto=20%.
Hito 2. Diseño de propuesta de actividades con enfoque psicosocial=20%.
Hito 3. Implementación de la propuesta de actividades con enfoque psicosocial en la oferta programática del nivel nacional=40%.
Hito 4. Informe técnico de resultados de la implementación de la propuesta=20%.</t>
  </si>
  <si>
    <t>1.3 Definir las habilidades blandas que debe adquirir el potencial emprendedor para cada una de las fases del emprendimiento y proponer ajustes y articulación de la oferta programática de las entidades del nivel nacional teniendo en cuenta los requerimientos de habilidades establecidos.</t>
  </si>
  <si>
    <t xml:space="preserve">Servicio Nacional de Aprendizaje; Ministerio de Comercio, Industria y Turismo; Departamento Nacional de Planeación </t>
  </si>
  <si>
    <t>Coordinación Nacional de Emprendimiento y del Fondo Emprender; iNNpulsa Colombia; Dirección de Innovación y Desarrollo Empresarial</t>
  </si>
  <si>
    <t xml:space="preserve">Carlos Arturo Gamba Castillo; Adriana Salazar; Juan Sebastián Robledo </t>
  </si>
  <si>
    <t>cgamba@sena.edu.co; adriana.salazar@innpulsacolombia.com; jsrobledo@dnp.gov.co</t>
  </si>
  <si>
    <t xml:space="preserve">Porcentaje de avance en la definición de  las habilidades blandas que debe adquirir el potencial emprendedor para cada una de las fases del emprendimiento y en el ajuste y articulación de la oferta programática de las entidades del nivel nacional teniendo en cuenta los requerimientos de habilidades establecidos. </t>
  </si>
  <si>
    <t>Sumatoria del porcentaje de avance en la definición de  las habilidades blandas que debe adquirir el potencial emprendedor para cada una de las fases del emprendimiento y en el ajuste y articulación de la oferta programática de las entidades del nivel nacional teniendo en cuenta los requerimientos de habilidades establecidos
Hito 1. Documento con la identificación de las habilidades blandas que debe adquirir el potencial emprendedor para cada una de las fases del emprendimiento, considerando la población en pobreza, vulnerable y víctima=30%.
Hito 2. Implementación de ajustes y mecanismos de articulación de la oferta programática en emprendimiento, que permita fortalecer las habilidades blandas de los emprendedores, teniendo en cuenta las habilidades identificadas=40%.
Hito 3. Seguimiento y monitoreo de resultados de la implementación de los ajustes y articulación para el fortalecimiento de las habilidades blandas identificadas=30%.</t>
  </si>
  <si>
    <t xml:space="preserve">PGN-propios- funcionamiento </t>
  </si>
  <si>
    <t>1.4 Desarrollar e implementar una estrategia para fomentar en los emprendimientos,  la innovación social, la sostenibilidad ambiental, la cooperación, en otros, incluyendo la promoción del modelo de sociedades BIC y la economía solidaria.</t>
  </si>
  <si>
    <t>Ministerio de Comercio, Industria y Turismo; Unidad Administrativa Especial de Organizaciones Solidarias</t>
  </si>
  <si>
    <t>Dirección de Mipymes; iNNpulsa Colombia; Dirección Técnica de Desarrollo</t>
  </si>
  <si>
    <t>Sandra Acero; Maria Carolina Gómez; Ehyder Mario Barbosa</t>
  </si>
  <si>
    <t>sacero@mincit.gov.co; Maria.gomez@innpulsacolombia.com; ehyder.barbosa@orgsolidarias.gov.co</t>
  </si>
  <si>
    <t>Porcentaje de avance en el desarrollo e implementación de una estrategia para fomentar en los emprendimientos  la innovación social, la sostenibilidad ambiental, la cooperación, en otros, incluyendo la promoción del modelo de sociedades BIC y la economía solidaria.</t>
  </si>
  <si>
    <t>Sumatoria del porcentaje de avance  en el desarrollo e implementación de una estrategia para fomentar en los emprendimientos  la innovación social, la sostenibilidad ambiental, la cooperación, en otros, incluyendo la promoción del modelo de sociedades BIC y la economía solidaria
Hito 1. Documento con estrategia=30%.
Hito 2. Implementación de la estrategia=50%.
Hito 3. Informe de resultados de la implementación de la estrategia=20%.</t>
  </si>
  <si>
    <t>1.5 Diseñar una estrategia para el fortalecimiento de las capacidades gerenciales y buen gobierno corporativo de los emprendedores y acompañar su implementación en los programas de  emprendimiento y desarrollo empresarial.</t>
  </si>
  <si>
    <t xml:space="preserve">Departamento Nacional de Planeación </t>
  </si>
  <si>
    <t>Dirección de Innovación y Desarrollo Empresarial</t>
  </si>
  <si>
    <t xml:space="preserve">Juan Sebastián Robledo </t>
  </si>
  <si>
    <t>jsrobledo@dnp.gov.co</t>
  </si>
  <si>
    <t>Producto</t>
  </si>
  <si>
    <t>PGN - propios - funcionamiento</t>
  </si>
  <si>
    <t>1.6 Formular e implementar una estrategia de fortalecimiento a emprendimientos de subsistencia e inclusión, que permita el mejoramiento de las capacidades productivas, a través de iniciativas de asistencia técnica y mentorías, incluyendo apoyo técnico para trámites y requisitos de producto y funcionamiento, de acuerdo con las realidades locales.</t>
  </si>
  <si>
    <t>Ministerio de Comercio, Industria y Turismo; Servicio Nacional de Aprendizaje; Ministerio de Agricultura y Desarrollo Rural</t>
  </si>
  <si>
    <t>Dirección de Mipymes; iNNpulsa Colombia; Coordinación Nacional de Emprendimiento y del Fondo Emprender; Subdirección de Empleo y Seguridad Social</t>
  </si>
  <si>
    <t>Sandra Acero; Ibeth Diaz; Carlos Arturo Gamba Castillo; César Augusto Merchán</t>
  </si>
  <si>
    <t xml:space="preserve">sacero@mincit.gov.co; ibeth.diaz@innpulsacolombia.com; Cgamba@sena.edu.co; camerchan@dnp.gov.co
</t>
  </si>
  <si>
    <t>PGN - nación</t>
  </si>
  <si>
    <t>Dirección de Mipymes; iNNpulsa Colombia; Coordinación Nacional de Emprendimiento y del Fondo Emprender; Dirección de Innovación y Desarrollo Empresarial; Dirección de Capacidades Productivas y Generación de Ingresos</t>
  </si>
  <si>
    <t>Sí, 2.7; 5.6</t>
  </si>
  <si>
    <t>Departamento Administrativo de la Presidencia de la República</t>
  </si>
  <si>
    <t>Consejería Presidencial para la Equidad de la Mujer/ Vicepresidencia de la República</t>
  </si>
  <si>
    <t xml:space="preserve">Luisa Fernanda Vergel Criado </t>
  </si>
  <si>
    <t>luisavergel@presidencia.gov.co</t>
  </si>
  <si>
    <t>Porcentaje de avance en el diseño  e implementación de una estrategia para el  acceso a asistencia técnica del segmento empresarial mujer.</t>
  </si>
  <si>
    <t>Sumatoria del porcentaje de avance en el diseño  e implementación de una estrategia para el  acceso a asistencia técnica del segmento empresarial mujer
Hito 1. Documento con el diseño de una estrategia para el acceso a asistencia técnica=30%. 
Hito 2. Implementación de la estrategia el  acceso para el acceso a asistencia técnica=60%.
Hito 3. Informe de seguimiento a la implementación de la estrategia para el acceso a  asistencia técnica=10%.</t>
  </si>
  <si>
    <t>Acumulación</t>
  </si>
  <si>
    <t>1.9 Desarrollar un estudio de brechas de capital humano para todos los actores del ecosistema de emprendimiento en el que se identifique los perfiles estratégicos (cantidad y calidad), con diferenciación de género y generar recomendaciones para la generación y atracción de talento en los vacíos de perfiles estratégicos identificados.</t>
  </si>
  <si>
    <t>Ministerio de Comercio, Industria y Turismo; Departamento Nacional de Planeación</t>
  </si>
  <si>
    <t>iNNpulsa Colombia; Dirección de Innovación y Desarrollo Empresarial</t>
  </si>
  <si>
    <t>Rosana Velasco; Juan Sebastián Robledo</t>
  </si>
  <si>
    <t>rosana.velasco@innpulsacolombia.com; jsrobledo@dnp.gov.co</t>
  </si>
  <si>
    <t>Porcentaje de avance en el desarrollo de un estudio de brechas de capital humano, para todos los actores del ecosistema de emprendimiento en el que se identifique los perfiles estratégicos.</t>
  </si>
  <si>
    <t>Sumatoria del porcentaje de avance en el desarrollo de un estudio de brechas de capital humano, para todos los actores del ecosistema de emprendimiento en el que se identifique los perfiles estratégicos
Hito 1. Documento con diagnóstico de brechas de capital humano=50%.
Hito 2. Generación de recomendaciones y acciones=50%.</t>
  </si>
  <si>
    <t>Otros</t>
  </si>
  <si>
    <t xml:space="preserve">1.10 Diseñar y desarrollar estrategias para la implementación de un enfoque de concurrencia de habilidades en los programas de emprendimiento donde se promueva la distribución de habilidades y responsabilidades en equipos multidisciplinarios. </t>
  </si>
  <si>
    <t>Ministerio de Comercio, Industria y Turismo</t>
  </si>
  <si>
    <t>iNNpulsa Colombia</t>
  </si>
  <si>
    <t>América Castiblanco</t>
  </si>
  <si>
    <t>america.castiblanco@innpulsacolombia.com</t>
  </si>
  <si>
    <t xml:space="preserve">Porcentaje de avance en el diseño y desarrollo de estrategias para la implementación de un enfoque de concurrencia de habilidades en los programas de emprendimiento donde se promueva la distribución de habilidades y responsabilidades en equipos multidisciplinarios. </t>
  </si>
  <si>
    <t>Sumatoria de avance en el diseño y desarrollo de estrategias para la implementación de un enfoque de concurrencia de habilidades en los programas de emprendimiento donde se promueva la distribución de habilidades y responsabilidades en equipos multidisciplinarios
Hito 1. Diseño de las estrategias para la implementación de un enfoque de concurrencia de habilidades=30%.
Hito 2. Implementación de un enfoque de concurrencia de habilidades=50%.
Hito 3. Informe periódico de  resultados obtenidos de la implementación de un enfoque de concurrencia de habilidades=20%.</t>
  </si>
  <si>
    <t>Dirección de Mipymes; iNNpulsa Colombia</t>
  </si>
  <si>
    <t>Porcentaje de avance en el desarrollo e implementación de una estrategia para contribuir a la estabilización, sostenibilidad de micronegocios informales con establecimiento y potencial de vincularse en el aparato productivo formal</t>
  </si>
  <si>
    <t xml:space="preserve">Objetivo 2: Mejorar el acceso y la sofisticación de mecanismos de financiamiento para apoyar a los emprendimientos en sus diferentes etapas de crecimiento e incentivar la consolidación de un ecosistema de inversión y financiación con énfasis en el emprendimiento. </t>
  </si>
  <si>
    <t>2.1 Diseñar e implementar modelos de scoring para emprendedores acompañados de capacitación tanto a emprendimientos como a entidades financieras, para instrumentos de financiación tales como líneas de créditos, líneas de leasing, entre otros.</t>
  </si>
  <si>
    <t>Ministerio de Comercio, Industria y Turismo; Departamento Nacional de Planeación; Banco de Comercio Exterior S.A</t>
  </si>
  <si>
    <t>iNNpulsa Colombia; Dirección de Innovación y Desarrollo Empresarial; Departamento de Direccionamiento Estratégico</t>
  </si>
  <si>
    <t>Victor Manuel Galindo; Juan Sebastián Robledo; Juan Pablo Silva</t>
  </si>
  <si>
    <t>victor.galindo@innpulsacolombia.com; jsrobledo@dnp.gov.co; juan.silva@bancoldex.com</t>
  </si>
  <si>
    <t>Porcentaje de avance en el diseño e implementación de modelos de scoring para emprendedores acompañados de capacitación tanto a emprendimientos como a entidades financieras, para instrumentos de financiación tales como líneas de créditos, líneas de leasing, entre otros.</t>
  </si>
  <si>
    <t>Sumatoria del porcentaje de avance en el diseño e implementación de modelos de scoring para emprendedores acompañados de capacitación tanto a emprendimientos como a entidades financieras, para instrumentos de financiación tales como líneas de créditos, líneas de leasing, entre otros
Hito 1. Diseño de instrumentos de modelos de scoring para emprendimientos de crecimiento y alto impacto=30%.
Hito 2. Establecimiento de metas e indicadores de seguimiento de  instrumentos para la ampliación de la oferta de instrumentos financieros especiales para emprendimientos de crecimiento y alto impacto=20%.
Hito 3. Publicación y socialización de instrumentos=50%.</t>
  </si>
  <si>
    <t>2.2 Desarrollar e implementar un piloto de esquema de garantías tecnológicas para emprendimientos de base científico/tecnológico.</t>
  </si>
  <si>
    <t>Departamento Nacional de Planeación; Fondo Nacional de Garantías</t>
  </si>
  <si>
    <t>Dirección de Innovación y Desarrollo Empresarial; Vicepresidencia de Comercial y de Mercadeo</t>
  </si>
  <si>
    <t>Juan Sebastián Robledo; Iván Ruiz</t>
  </si>
  <si>
    <t xml:space="preserve">jsrobledo@dnp.gov.co; ivan.ruiz@fng.gov.co
</t>
  </si>
  <si>
    <t>31/12/2022</t>
  </si>
  <si>
    <t>Porcentaje de avance en el desarrollo de estudio e implementación de un piloto de esquema de garantías tecnológicas para emprendimientos de base científico/tecnológico.</t>
  </si>
  <si>
    <t>Sumatoria del porcentaje de avance en el desarrollo de estudio e implementación de un piloto de esquema de garantías tecnológicas para emprendimientos de base científico/tecnológico
Hito 1. Elaboración de documento con diagnóstico y recomendaciones=30%.
Hito 2. Diseño de piloto para el esquema de garantías=30%.
Hito 3. Implementación y seguimiento de piloto=40%.</t>
  </si>
  <si>
    <t>2.3 Revisar la oferta de instrumentos de cofinanciación existentes para la población vulnerable y de especial protección, y proponer su ajuste o la creación de nuevos instrumentos, identificando e implementando buenas prácticas para la entrega de capital semilla, capital de trabajo, accesos a activos productivos, materiales e insumos.</t>
  </si>
  <si>
    <t>Departamento Administrativo para la Prosperidad Social; Ministerio de Comercio, Industria y Turismo; Ministerio de Agricultura y Desarrollo Rural; Departamento Nacional de Planeación</t>
  </si>
  <si>
    <t>Juan Camilo Giraldo; Sandra Acero; Sergio Enrique Ramirez; Laura Pabon</t>
  </si>
  <si>
    <t>juan.giraldo@prosperidadsocial.gov.co; 
 sacero@mincit.gov.co; sergio.ramirez@minagricultura.gov.co; lpabon@dnp.gov.co</t>
  </si>
  <si>
    <t>Porcentaje de avance en la revisión y ajuste/creación de instrumentos de cofinanciación para la población en pobreza, vulnerable y víctima.</t>
  </si>
  <si>
    <t>Sumatoria del porcentaje de avance en la revisión y ajuste/creación de instrumentos de cofinanciación para la población en pobreza, vulnerable y víctima
Hito 1. Documento con la revisión de instrumentos de cofinanciación e identificación de buenas prácticas y recomendaciones=30%.
Hito 2. Implementación de recomendaciones de ajuste o creación de instrumentos de cofinanciación=70%.</t>
  </si>
  <si>
    <t>2.4 Revisar y ajustar los instrumentos de capital semilla del Fondo Emprender, para reducir los tiempos y aumentar la eficiencia en los procesos de selección de beneficiarios, evaluación de planes de negocio, formalización de contratos y entrega y condonación de los recursos, entre otras oportunidades de mejora que se identifiquen.</t>
  </si>
  <si>
    <t>Servicio Nacional de Aprendizaje; Departamento Nacional de Planeación</t>
  </si>
  <si>
    <t>Coordinación Nacional de Emprendimiento y del Fondo Emprender; Subdirección de Empleo y Seguridad Social; Dirección de Innovación y Desarrollo Empresarial</t>
  </si>
  <si>
    <t xml:space="preserve">Carlos Arturo Gamba Castillo; Cesar Augusto Merchan Hernandez; Juan Sebastián Robledo
 </t>
  </si>
  <si>
    <t>Cgamba@sena.edu.co; camerchan@dnp.gov.co; jsrobledo@dnp.gov.co</t>
  </si>
  <si>
    <t>Porcentaje de avance en la revisión y ajuste de los instrumentos del Fondo Emprender.</t>
  </si>
  <si>
    <t>Sumatoria del porcentaje de avance en la revisión y ajuste de los instrumentos del Fondo Emprender
Hito 1. Diagnóstico en términos de tiempos y eficiencia de los procesos de selección de beneficiarios, formalización de contratos, entrega efectiva y condonación de los recursos, en los instrumentos del Fondo Emprender=30%.
Hito 2. Identificación de oportunidades de mejora y diseño de estrategias para mejorar los tiempos y eficiencia de los instrumentos de apoyo ofrecidos a los emprendedores, así como la propuesta de un sistema de medición  y reporte anual de resultados de dichas mejoras en eficiencia=30%.
Hito 3. Implementación de recomendaciones y sistema de medición  y reporte de resultados de mejoras en eficiencia=40%.</t>
  </si>
  <si>
    <t>2.5 Escalar y rediseñar mecanismos para otorgar capital semilla a través del Fondo Emprender, a emprendimientos de base tecnológica o con vocación innovadora, donde se consideren para la condonación, entre otros ajustes, igual relevancia al crecimiento en ventas que a la generación de empleos formales.</t>
  </si>
  <si>
    <t>Coordinación Nacional de Emprendimiento y del Fondo Emprender; Dirección de Innovación y Desarrollo Empresarial</t>
  </si>
  <si>
    <t>Carlos Arturo Gamba Castillo; Juan Sebastián Robledo</t>
  </si>
  <si>
    <t>Cgamba@sena.edu.co; jsrobledo@dnp.gov.co</t>
  </si>
  <si>
    <t>Porcentaje de avance en el diseño e implementación de convocatorias de capital semilla orientada a emprendimientos de base tecnológica o con vocación innovadora.</t>
  </si>
  <si>
    <t>Sumatoria en el porcentaje de avance en el diseño e implementación de convocatorias de capital semilla orientada a emprendimientos de base tecnológica o con vocación innovadora
Hito 1. Diseño de estrategia y convocatoria para otorgar capital semilla a emprendimientos de base tecnológica=30%.
Hito 2. Implementación de convocatoria para otorgar capital semilla a emprendimientos de base tecnológica=50%.
Hito 3. Informe anual de beneficiarios y resultados de las convocatorias de capital semilla para emprendimientos de base tecnológica=20%.</t>
  </si>
  <si>
    <t>2.6 Estructurar e implementar un vehículo de inversión de CT+i, que incluya financiación de emprendimientos de base tecnológica para su fortalecimiento y aceleración.</t>
  </si>
  <si>
    <t>Ministerio de Ciencia, Tecnología e Innovación; Ministerio de Comercio, Industria y Turismo</t>
  </si>
  <si>
    <t>Dirección de Transferencia y Uso de Conocimiento; iNNpulsa Colombia</t>
  </si>
  <si>
    <t>jseslava@minciencias.gov.co; slmartinez@minciencias.gov.co
victor.galindo@innpulsacolombia.co</t>
  </si>
  <si>
    <t>Porcentaje de avance en la estructuración e implementación de un vehículo de inversión de CT+i, que incluya financiación de empresas creadas de base tecnológica para su fortalecimiento y aceleración.</t>
  </si>
  <si>
    <t>Sumatoria del porcentaje de avance en la estructuración e implementación de un vehículo de inversión de CT+i, que incluya financiación de empresas creadas de base tecnológica para su fortalecimiento y aceleración
Hito 1. Diagnóstico que permita 1) Benchmarking internacional donde se identifique los referentes internacionales para el desarrollo de estos procesos=10%.
Hito 2. Diagnóstico que permita 1) identificar los emprendimientos de base tecnológica con potencial de escalamiento,  y sus retos, 2) actores relevantes del ecosistema actual colombiano para su atención=10%. 
Hito 3. Implementar análisis que contenga el modelo conceptual para el diseño y operación del mecanismo requerido en el ecosistema de CTI=20%.
Hito 4. Diseño y preparación del mecanismo definido para facilitar el crecimiento de los emprendimiento basados en resultados de procesos de CT+I=20%. 
Hito 5. Implementación de vehículo de inversión de CT+i=40%.</t>
  </si>
  <si>
    <t>2.7 Diseñar e implementar una estrategia para el  financiamiento  del segmento empresarial mujer, vía  equity, deuda, cofinanciación y garantías con condiciones especiales a través de instrumentos financieros y no financieros, entre otros.</t>
  </si>
  <si>
    <t>Sí, 1.7; 5.6</t>
  </si>
  <si>
    <t>Porcentaje de avance en el diseño e implementación de una estrategia para el  financiamiento  del segmento empresarial mujer.</t>
  </si>
  <si>
    <t>Sumatoria del porcentaje de avance en el diseño e implementación de una estrategia para el  financiamiento  del segmento empresarial mujer
Hito 1. Documento con el diseño de una estrategia Financiación=30%. 
Hito 2. Implementación de la estrategia Financiación=60%.
Hito 3. Informe de seguimiento a la implementación de la estrategia de Financiación=10%.</t>
  </si>
  <si>
    <t>2.8 Revisar los instrumentos de financiamiento existentes del sector agricultura, dirigidos a emprendimientos asociativos y/o individuales rurales en etapa temprana, con el fin de elaborar una propuesta técnica para el ajuste y/o desarrollo de nuevos mecanismos de financiamiento alternativo para esta población.</t>
  </si>
  <si>
    <t>Ministerio de Agricultura y Desarrollo Rural</t>
  </si>
  <si>
    <t>Dirección de Financiamiento y Riesgo Agropecuario</t>
  </si>
  <si>
    <t>Luis Felipe Duarte</t>
  </si>
  <si>
    <t>luis.duarte@minagricultura.gov.co</t>
  </si>
  <si>
    <t>Porcentaje de avance en la construcción de la propuesta técnica para el desarrollo de nuevos mecanismos de financiamiento alternativo para emprendimientos en la ruralidad.</t>
  </si>
  <si>
    <t>Sumatoria del porcentaje de avance en la construcción de la propuesta técnica para el desarrollo de nuevos mecanismos de financiamiento alternativo para emprendimientos en la ruralidad
Hito 1. Documento con la revisión de instrumentos de financiamiento existentes del sector, dirigidos a emprendimientos asociativos y/o individuales rurales en etapa tempranas=30%.
Hito 2. Construcción de la propuesta técnica para el ajuste y/o desarrollo de nuevos mecanismos de financiamiento alternativo para emprendimientos en la ruralidad=50%.
Hito 3. Presentar la propuesta técnica a la Comisión Nacional de Crédito Agropecuario=20%.</t>
  </si>
  <si>
    <t>Ministerio de Comercio, Industria y Turismo; Servicio Nacional de Aprendizaje</t>
  </si>
  <si>
    <t>iNNpulsa Colombia; Coordinación Nacional de Emprendimiento y del Fondo Emprender</t>
  </si>
  <si>
    <t>Orlando Beltrán Camacho; Carlos Arturo Gamba Castillo</t>
  </si>
  <si>
    <t>orlando.beltran@innpulsacolombia.com; Cgamba@sena.edu.co</t>
  </si>
  <si>
    <t xml:space="preserve">Porcentaje de avance en el diseño e implementación del mecanismo, mediante el cual el registro de los recursos de capital condonable o cofinanciación otorgados por el Gobierno Nacional, en los estados financieros de los emprendedores, no se conviertan en un limitante para acceder a otros mecanismos de financiación. </t>
  </si>
  <si>
    <t>Sumatoria del porcentaje de avance en el diseño e implementación del mecanismo
Hito 1. Documento con estudio diagnóstico y  mejores prácticas para registrar contablemente los recursos de cofinanciación entregados por entidades del Estado=20%.
Hito 2. Diseño de estrategia para que estos pasivos no sean un limitante para acceder a otros mecanismos de financiación=30%.
Hito 3. Implementación de estrategias mediante actos administrativos=50%.</t>
  </si>
  <si>
    <t>2.10 Formular e implementar un modelo estratégico de intervención dirigido al fortalecimiento y acompañamiento integral a emprendimientos rurales  individuales y asociativos dirigidos a población en condiciones de pobreza, pobreza extrema y víctimas del conflicto armado, con el propósito de fomentar el emprendimiento rural y consolidar la inclusión social y productiva, a partir de la generación de ingresos y el mejoramiento de las condiciones de vida.</t>
  </si>
  <si>
    <t>Dirección de Capacidades Productivas y Generación de Ingresos</t>
  </si>
  <si>
    <t>Sergio Enrique Ramirez Payares</t>
  </si>
  <si>
    <t>sergio.ramirez@minagricultura.gov.co</t>
  </si>
  <si>
    <t>2.11 Diseñar e implementar estrategias de formación de nuevos gestores de inversión ángel y fondos de capital emprendedor, para fomentar este tipo  de instrumentos de financiación para el emprendimiento. Se podrán incluir la estructuración de instrumentos para cofinanciar la puesta en marcha de los fondos de capital emprendedor.</t>
  </si>
  <si>
    <t>Sí, 3.4</t>
  </si>
  <si>
    <t>iNNpulsa Colombia; Gerencia de Planeación Estratégica; Dirección de Innovación y Desarrollo Empresarial</t>
  </si>
  <si>
    <t xml:space="preserve">Victor Manuel Galindo; Juan Pablo Silva; Juan Sebastián Robledo </t>
  </si>
  <si>
    <t>victor.galindo@innpulsacolombia.com; juan.silva@bancoldex.com; jsrobledo@dnp.gov.co</t>
  </si>
  <si>
    <t>Porcentaje de avance en el diseño e implementación de estrategias de formación y financiación de nuevos gestores de inversión ángel y de fondos de capital emprendedor.</t>
  </si>
  <si>
    <t>Sumatoria del porcentaje de avance en el diseño e implementación de estrategias de formación y financiación de nuevos gestores de inversión ángel y de fondos de capital emprendedor
Hito 1. Diseño de estrategias=30%.
Hito 2. Diseño y establecimiento de metas e indicadores de seguimiento de las estrategias=20%.
Hito 3. Implementación de estrategias=50%.</t>
  </si>
  <si>
    <t>Unidad de Proyección Normativa y Estudios de Regulación Financiera; Ministerio de Comercio, Industria y Turismo; Departamento Nacional de Planeación</t>
  </si>
  <si>
    <t>Dirección; iNNpulsa Colombia; Dirección de Innovación y Desarrollo Empresarial</t>
  </si>
  <si>
    <t>Daniel Méndez Delgado; Diana Mesa; Orlando Beltrán Camacho; Juan Sebastián Robledo</t>
  </si>
  <si>
    <t>Porcentaje de avance en la expedición de regulación que permita flexibilizar las condiciones de entrada y comercialización de participaciones de Fondos de Capital Privado, de manera que se creen condiciones de mercado que promuevan los Fondos de Capital emprendedor tanto desde la oferta como desde la demanda.</t>
  </si>
  <si>
    <t>Sumatoria del porcentaje de avance en la expedición de regulación que permita flexibilizar las condiciones de entrada y comercialización de participaciones de Fondos de Capital Privado, de manera que se creen condiciones de mercado que promuevan los Fondos de Capital emprendedor tanto desde la oferta como desde la demanda
Hito 1. Documento de análisis y recomendaciones para regulación especial donde se incluya la socialización con el sector privado=50%.
Hito 2. Expedición de la regulación especial=50%.</t>
  </si>
  <si>
    <t>Fondo Nacional de Garantías; Ministerio de Comercio, Industria y Turismo</t>
  </si>
  <si>
    <t>Gerencia de Planeación y Riesgo; Dirección de Mipymes</t>
  </si>
  <si>
    <t xml:space="preserve"> Andrés estrada; Sandra Acero</t>
  </si>
  <si>
    <t xml:space="preserve"> andres.estrada@fng.gov.co; sacero@mincit.gov.co</t>
  </si>
  <si>
    <t>2.14 Analizar y diseñar un esquema regulatorio, contable y tributario de instrumentos de cuasicapitales para el financiamiento de emprendimientos.</t>
  </si>
  <si>
    <t>Sí, 2.12</t>
  </si>
  <si>
    <t>Porcentaje de avance en el análisis y diseño de un esquema regulatorio, contable y tributario de instrumentos de cuasicapitales para el financiamiento de emprendimientos.</t>
  </si>
  <si>
    <t>Sumatoria del porcentaje de avance en el análisis y diseño de un esquema regulatorio, contable y tributario de instrumentos de cuasicapitales para el financiamiento de emprendimientos
Hito 1. Documento con diagnóstico sobre los instrumentos de cuasicapitales y la identificación de barreras para su uso=40%.
Hito 2. Documento con recomendaciones y diseño de un esquema regulatorio, contable y tributario de instrumentos de cuasicapitales para el financiamiento de emprendimientos=30%.
Hito 3. Socialización de resultados y plan de acción para su implementación=30%.</t>
  </si>
  <si>
    <t>2.15. Diseñar una estrategia para la implementación de matching grants en el financiamiento de emprendimientos innovadores y de base científico/tecnológico.</t>
  </si>
  <si>
    <t>Porcentaje de avance en el diseño de una estrategia para la implementación de matching grants en el financiamiento de emprendimientos innovadores y de base científico/tecnológico.</t>
  </si>
  <si>
    <t>Sumatoria del porcentaje de avance en el diseño de una estrategia para la implementación de matching grants en el financiamiento de emprendimientos innovadores y de base científico/tecnológico
Hito 1. Documento con diagnóstico sobre matching grants y la identificación de barreras para su uso=20%.
Hito 2. Documento diseño de estrategia para la implementación de matching grants en el financiamiento de emprendimientos innovadores y de base científico/tecnológico=50%.
Hito 3. Socialización de resultados y plan de acción para su implementación=30%.</t>
  </si>
  <si>
    <t>Objetivo 3: Fortalecer las redes y las estrategias de comercialización para facilitar el intercambio de experiencias, acceso a mercados y sinergias en el ecosistema emprendedor.</t>
  </si>
  <si>
    <t>Departamento Administrativo para la Prosperidad Social</t>
  </si>
  <si>
    <t>3.2 Desarrollar una agenda de espacios de encuentro con los beneficiarios de los programas de apoyo al emprendimiento del Fondo Emprender, donde se fomenten las redes entre emprendedores con intercambio de experiencias, contactos, cadenas productivas, mentalidad de innovación, entre otros.</t>
  </si>
  <si>
    <t>Sí, 3.1; 3.5</t>
  </si>
  <si>
    <t xml:space="preserve"> Servicio Nacional de Aprendizaje</t>
  </si>
  <si>
    <t>Coordinación Nacional de Emprendimiento y del Fondo Emprender</t>
  </si>
  <si>
    <t>Carlos Arturo Gamba Castillo</t>
  </si>
  <si>
    <t>Cgamba@sena.edu.co</t>
  </si>
  <si>
    <t>Porcentaje de avance en el desarrollo e implementación de una agenda de espacios de encuentro con los beneficiarios de los programas de apoyo al emprendimiento del Fondo Emprender.</t>
  </si>
  <si>
    <t>3.3 Acompañar y asesorar el proceso de integración de las Redes Regionales para el Emprendimiento al Sistema Nacional de Competitividad e Innovación – SNCI a través de las CRCI, a partir de la solicitud y aprobación de las mismas regiones.</t>
  </si>
  <si>
    <t>Sí, 3.7</t>
  </si>
  <si>
    <t xml:space="preserve"> Dirección de Mipymes; Consejería Presidencial para la Competitividad y la Gestión Público-Privada</t>
  </si>
  <si>
    <t xml:space="preserve"> Sandra Acero; Paula Andrea Escobar</t>
  </si>
  <si>
    <t>sacero@mintic.gov.co; paulaescobar@presidencia.gov.co</t>
  </si>
  <si>
    <t>Porcentaje de avance en el acompañamiento y asesoramiento en el proceso de integración de las Redes Regionales para el Emprendimiento al Sistema Nacional de Competitividad e Innovación – SNCI a través de las CRCI.</t>
  </si>
  <si>
    <t>Sumatoria del porcentaje de avance en el acompañamiento y asesoramiento en el proceso de integración de las Redes Regionales para el Emprendimiento al Sistema Nacional de Competitividad e Innovación – SNCI a través de las CRCI
Hito 1. Mapeo de redes regionales de emprendimiento activas y las integradas a las CRCI=30%.
Hito 2. Planeación del procesos de integración de las redes regionales y generación de recomendaciones para las agendas de las CRCI=50%.
Hito 3. Seguimiento de la implementación de recomendaciones en las agendas del las Comisiones Regionales de Competitividad e Innovación en temas de apoyo al emprendimiento=20%.</t>
  </si>
  <si>
    <t>3.4 Diseñar e implementar una estrategia de fomento para las redes de ángeles inversionistas, orientado a la creación de nuevas redes y el sostenimiento de ellas.</t>
  </si>
  <si>
    <t>Sí, 2.11</t>
  </si>
  <si>
    <t>Ministerio de Comercio, Industria y Turismo; Banco de Comercio Exterior S.A</t>
  </si>
  <si>
    <t>iNNpulsa Colombia; Departamento de Direccionamiento Estratégico</t>
  </si>
  <si>
    <t>Victor Manuel Galindo; Juan Pablo Silva</t>
  </si>
  <si>
    <t>victor.galindo@innpulsacolombia.com; juan.silva@bancoldex.com</t>
  </si>
  <si>
    <t>Porcentaje de avance en el diseño e implementación de una estrategia de fomento para las redes de ángeles inversionistas.</t>
  </si>
  <si>
    <t>Sumatoria del  porcentaje de avance en el diseño e implementación de una estrategia de fomento para las redes de ángeles inversionistas
Hito 1. Diagnóstico y caracterización de actividades de ángeles inversionistas y su apoyo a emprendimiento/empresas nacionales=25%.
Hito 2. Formulación e implementación de estrategias para el fortalecimiento y fomento de ángeles inversionistas para apoyar a emprendimiento/empresas=55%.
Hito 3. Diseño de una estrategia de medición para la evaluación y seguimiento de la inversión ángel=20%.</t>
  </si>
  <si>
    <t>3.5 Diseñar e implementar mecanismos para la organización de redes microempresariales que propicien alianzas de cooperación, economías de escala, encadenamientos productivos, contacto con empresas ancla, suma de capacidades productivas, mecanismos alternativos de financiamiento propios  y la participación asociativa en compras públicas.</t>
  </si>
  <si>
    <t>Sí, 3.1; 3.2</t>
  </si>
  <si>
    <t>Dirección de Mipymes</t>
  </si>
  <si>
    <t>Sandra Acero</t>
  </si>
  <si>
    <t>sacero@mincit.gov.co</t>
  </si>
  <si>
    <t>Porcentaje de avance en el diseño e implementación de los mecanismos y estrategias de integración  de sistemas productivos locales.</t>
  </si>
  <si>
    <t>Sumatoria del porcentaje de avance en el diseño e implementación de los mecanismos y estrategias de integración  de sistemas productivos locales
Hito 1. Caracterización de las necesidades de la población objetivo en términos de asociatividad y cooperativismo=25%.
Hito 2. Formulación e implementación de programas y planes que promuevan la asociatividad y la economía colaborativa=55%.
Hito 3. Seguimiento y oportunidades de mejora de los planes y programas propuestos para la promoción de la asociatividad=20%.</t>
  </si>
  <si>
    <t>3.6 Promover y facilitar la creación de plataformas físicas y tecnológicas que permitan a emprendimientos y microempresas de diferentes sectores asociarse y desarrollar modelos de distribución y comercialización de manera directa, reduciendo costos de intermediación.</t>
  </si>
  <si>
    <t>Ministerio de Comercio, Industria y Turismo; Ministerio de Tecnologías de la Información y las Comunicaciones</t>
  </si>
  <si>
    <t>Dirección de Mipymes; Dirección de Economía Digital</t>
  </si>
  <si>
    <t>Sandra Acero; Carolina Laverde</t>
  </si>
  <si>
    <t>sacero@mincit.gov.co; claverde@mintic.gov.co</t>
  </si>
  <si>
    <t>3.7 Diseñar  un programa de asociatividad agroempresarial integrada, el cual consistirá en la conformación de alianzas productivas territoriales  entre comercializadores de gran tamaño y organizaciones de productores rurales maduras y de gran tamaño, o redes de organizaciones de productores rurales, como potenciadores del desarrollo productivo local.</t>
  </si>
  <si>
    <t>Sí, 3.3</t>
  </si>
  <si>
    <t>Ministerio de Agricultura y Desarrollo Rural; Ministerio de Comercio, Industria y Turismo</t>
  </si>
  <si>
    <t>Dirección de Capacidades Productivas y Generación de Ingresos; Dirección de Mipymes</t>
  </si>
  <si>
    <t>Sergio Ramirez Payares; Sandra Acero</t>
  </si>
  <si>
    <t xml:space="preserve">sergio.ramirez@minagricultura.gov.co; sacero@mincit.gov.co
</t>
  </si>
  <si>
    <t>Porcentaje de avance en el diseño del programa de asociatividad agroempresarial integrada.</t>
  </si>
  <si>
    <t>Sumatoria en el porcentaje de avance en el diseño del programa de asociatividad agroempresarial integrada
Hito 1. Documento con la propuesta de diseño de programa=80%.
Hito 2. Socialización de la propuesta con otras entidades del sector agricultura, sector comercio y otros sectores, con organizaciones de la sociedad civil y cooperación internacional=20%.</t>
  </si>
  <si>
    <t xml:space="preserve">3.8 Diseñar e implementar una estrategia orientada a los mercados internacionales vía exportación, así como a facilitar los procesos de residencias de incubación y aceleración en los principales ecosistemas de emprendimiento del mundo, garantizando que vuelvan al país. </t>
  </si>
  <si>
    <t xml:space="preserve">Porcentaje de avance en el diseño e implementación de una estrategia para la visibilización y posicionamiento de empresas nacionales en mercados internacionales. </t>
  </si>
  <si>
    <t>Sumatoria del porcentaje de avance en el diseño e implementación de una estrategia para la visibilización y posicionamiento de empresas nacionales en mercados internacionales
Hito 1. Diagnóstico de la internacionalización empresarial en el país=25%.
Hito 2. Formulación de una estrategia para la visibilización y posicionamiento en mercados internacionales de las empresas nacionales=55%.
Hito 3. Seguimiento y oportunidades de mejora de las estrategias implementadas=20%.</t>
  </si>
  <si>
    <t>3.9 Diseñar e implementar una estrategia para promover e impulsar el crecimiento, expansión e internacionalización de emprendimientos y mipymes Colombianas a través del modelo de franquicia.</t>
  </si>
  <si>
    <t>Porcentaje de avance en el diseño e implementación de una estrategia de promoción de modelos de franquicia para impulsar el crecimiento, expansión e internacionalización de emprendimientos y mipymes Colombianas.</t>
  </si>
  <si>
    <t>Sumatoria del porcentaje de avance en el diseño e implementación de una estrategia de promoción de modelos de franquicia para impulsar el crecimiento, expansión e internacionalización de emprendimientos y mipymes Colombianas
Hito 1. Diseño de estrategia para la promoción de modelos de franquicia=30%.
Hito 2. Implementación de estrategia para la promoción de modelos de franquicia=50%.
Hito 3. Reporte periódico de resultados=20%.</t>
  </si>
  <si>
    <t>3.10 Diseñar e implementar una estrategia integral para fomentar el uso estratégico de la propiedad intelectual (PI) de los emprendimientos de crecimiento, la cual deberá estar articulada con la Política Nacional de Propiedad Intelectual, donde se capacite a los emprendedores sobre los beneficios y sistemas de protección de los derechos de PI,  la identificación del potencial de aplicación internacional de su PI y se les brinde orientación y acompañamiento durante procesos de internacionalización de sus productos.</t>
  </si>
  <si>
    <t>Ministerio de Comercio, Industria y Turismo; Superintendencia de Industria y Comercio; Dirección Nacional de Derechos de Autor; Departamento Nacional de Planeación</t>
  </si>
  <si>
    <t>iNNpulsa Colombia; Delegatura de la Propiedad Industrial; Dirección General; Dirección de Innovación y Desarrollo Empresarial</t>
  </si>
  <si>
    <t>Orlando Beltrán Camacho; Maria Jose Lamus Becerra; Carolina Romero; Juan Sebastián Robledo</t>
  </si>
  <si>
    <t>orlando.beltran@innpulsacolombia.com; mlamus@sic.gov.co; carolina.romero@derechodeautor.gov.co; jsrobledo@dnp.gov.co</t>
  </si>
  <si>
    <t xml:space="preserve">Porcentaje de avance en la elaboración de una  estrategia integral para fomentar el uso estratégico de la propiedad intelectual en los emprendimientos de crecimiento. </t>
  </si>
  <si>
    <t>Sumatoria de porcentaje de avance en la elaboración de una  estrategia integral para fomentar el uso estratégico de la propiedad intelectual en los emprendimientos de crecimiento
Hito 1. Caracterización y diagnóstico del uso de propiedad por parte de beneficiarios de programas de emprendimiento=15%.
Hito 2. Formulación de una estrategia para fomentar el uso estratégico de propiedad intelectual=35%.
Hito 3. Implementación de la estrategia que incluya capacitaciones a emprendedores sobre los beneficios y sistemas de protección de los derechos de PI,  la identificación del potencial de aplicación internacional de su PI y  así como acompañamiento durante procesos de internacionalización de sus productos=50%.</t>
  </si>
  <si>
    <t>Objetivo 4: Facilitar el desarrollo tecnológico y la innovación en los emprendimientos, para fortalecer su potencial de crecimiento y competitividad en los mercados actuales.</t>
  </si>
  <si>
    <t>Ministerio de Tecnologías de la Información y las Comunicaciones; Ministerio de Comercio, Industria y Turismo; Departamento Administrativo para la Prosperidad Social; Ministerio de Agricultura y Desarrollo Rural</t>
  </si>
  <si>
    <t>Marcia Lara; Sandra Acero; Juan Camilo Giraldo; Sergio Enrique Ramirez Payares</t>
  </si>
  <si>
    <t>Porcentaje de avance en el diseño e implementación de una estrategia que permita cerrar la brecha de inclusión digital por parte de los emprendedores/empresarios de población pobre, vulnerable y victima fomentando el acceso y utilización de herramientas tecnológicas para el desarrollo de sus iniciativas productivas.</t>
  </si>
  <si>
    <t>Sumatoria del porcentaje de avance en el diseño e implementación de una estrategia que permita cerrar la brecha de inclusión digital por parte de los emprendedores/empresarios de población pobre, vulnerable y victima fomentando el acceso y utilización de herramientas tecnológicas para el desarrollo de sus iniciativas productivas
Hito 1. Documento con caracterización y diagnóstico del uso de herramientas tecnológicas en emprendedores/empresarios por parte de la población pobre, vulnerable y víctima=25%.
Hito 2. Formulación de una estrategia para cerrar la brecha de inclusión digital a través del acceso y utilización de herramientas tecnológicas en emprendedores/empresarios por parte de la población pobre, vulnerable y víctima=55%.
Hito 3. Seguimiento y oportunidades de mejoras a las estrategias definidas=20%.</t>
  </si>
  <si>
    <t>4.2 Diseñar y presentar una oferta de servicios modulares a emprendimientos que requieran fortalecimiento en el desarrollo de habilidades digitales en las áreas de Validación en el Mercado, Liderazgo y equipos de trabajo, Producto digital, Negocio y Finanzas.  Este diseño de servicios modulares incluirá la oferta en los programas de apoyo a la industria TI.</t>
  </si>
  <si>
    <t>Dirección de Economía Digital; iNNpulsa Colombia</t>
  </si>
  <si>
    <t>Dina Rodriguez; Victor Manuel Galindo</t>
  </si>
  <si>
    <t xml:space="preserve">dmrodriguez@mintic.gov.co; victor.galindo@innpulsacolombia.com
</t>
  </si>
  <si>
    <t>Sumatoria del porcentaje de avance en el diseño e implementación de una oferta de servicios modulares a emprendimientos que requieran fortalecimiento en el desarrollo de habilidades digitales
Hito 1. Documento con diagnóstico y diseño de la oferta de servicios modulares=30%.
Hito 2. Implementación de la oferta de servicios modulares=70%.</t>
  </si>
  <si>
    <t>4.3 Diseñar e implementar, a través del programa CEMPRENDE, un espacio que permita el  intercambio de información entre los emprendedores e instituciones de apoyo , que promueva el conocimiento y la utilización de herramientas tecnológicas  para fortalecer el desarrollo de sus ideas de negocio.</t>
  </si>
  <si>
    <t xml:space="preserve">iNNpulsa Colombia 
</t>
  </si>
  <si>
    <t>Victor Manuel Galindo</t>
  </si>
  <si>
    <t>victor.galindo@innpulsacolombia.com</t>
  </si>
  <si>
    <t>Porcentaje de avance en  el diseño e implementación  de un espacio que permita el  intercambio de información entre los emprendedores e instituciones de apoyo, que promueva el conocimiento y la utilización de herramientas tecnológicas  para fortalecer el desarrollo de sus ideas de negocio.</t>
  </si>
  <si>
    <t>4.4 Diseñar e implementar una estrategia con los Tecnoparques y otros actores relevantes para generar emprendimientos a partir de los resultados de las investigaciones, teniendo en cuenta las necesidades del sector productivo.</t>
  </si>
  <si>
    <t>Servicio Nacional de Aprendizaje; Ministerio de Ciencia, Tecnología e Innovación; Ministerio de Comercio, Industria y Turismo</t>
  </si>
  <si>
    <t>Coordinación Nacional de Emprendimiento y del Fondo Emprender; Dirección de Transferencia de Conocimiento; Dirección de Mipymes</t>
  </si>
  <si>
    <t xml:space="preserve"> Carlos Arturo Gamba Castillo; Joan Sebastián Eslava; Sandra Acero</t>
  </si>
  <si>
    <t xml:space="preserve"> cgamba@sena.edu.co; jeslava@minciencias.gov.co; sacero@mincit.gov.co</t>
  </si>
  <si>
    <t>Porcentaje de avance en el diseño e implementación de una estrategia para promover emprendimientos a partir de investigaciones y proyectos desarrollados en conjunto con Tecnoparques y aliados relevantes.</t>
  </si>
  <si>
    <t>Sumatoria del porcentaje de avance en el diseño e implementación de una estrategia para promover emprendimientos a partir de investigaciones y proyectos desarrollados en conjunto con Tecnoparques y aliados relevantes
Hito 1. Diagnóstico de las necesidades del sector productivo y el rol de los Tecnoparques y actores relevantes en la superación de estas=25%.
Hito 2. Formulación de una estrategia para el desarrollo de investigaciones y acciones relacionadas en Tecnoparques y actores relevantes=55%.
Hito 3. Seguimiento y oportunidades de mejoras a las estrategias definidas=20%.</t>
  </si>
  <si>
    <t>4.5 Diseñar e implementar una estrategia para la sostenibilidad y aceleración empresas tipo spin-offs para la consolidación de empresas de base científico/tecnológica.</t>
  </si>
  <si>
    <t xml:space="preserve">Johan Sebastian Eslava Garzon; Sandra Martínez
</t>
  </si>
  <si>
    <t>jseslava@minciencias.gov.co; slmartinez@minciencias.gov.co</t>
  </si>
  <si>
    <t>Porcentaje de avance en el diseño e implementación de una estrategia para la sostenibilidad y aceleración empresas tipo spin-offs para la consolidación de empresas de base científico/tecnológica.</t>
  </si>
  <si>
    <t>Sumatoria del porcentaje de avance en el diseño e implementación de una estrategia para la sostenibilidad y aceleración empresas tipo spin-offs para la consolidación de empresas de base científico/tecnológica
Hito 1. Diagnóstico de los emprendimientos de base tecnológicas generados a partir de iniciativas de instituciones de educación superior (IES), identificando retos y fortalezas=25%.
Hito 2. Formulación de una estrategia para la sostenibilidad y aceleración de empresas tipo Spin Off acorde con la Ley 1838 de 2017=25%.
Hito 3. Implementación de la estrategia para la sostenibilidad y aceleración de empresas tipo Spin Off acorde con la Ley 1838 de 2017=40%.
Hito 4. Seguimiento y oportunidades de mejoras a las estrategias definidas=10%.</t>
  </si>
  <si>
    <t xml:space="preserve">4.6 Diseñar una política de Ciencia, Tecnología e Innovación donde se incluyan mecanismos que permitan la formación y vinculación de capital humano de alto nivel con enfoque STEM, para propiciar la generación de emprendimientos innovadores y dinámicos. </t>
  </si>
  <si>
    <t>Departamento Nacional de Planeación; Ministerio de Ciencia, Tecnología e Innovación</t>
  </si>
  <si>
    <t>Dirección de Innovación y Desarrollo Empresarial; Dirección de Transferencia de Conocimiento</t>
  </si>
  <si>
    <t>Juan Sebastián Robledo; Joan Sebastián Eslava</t>
  </si>
  <si>
    <t>jsrobledo@dnp.gov.co; jeslava@minciencias.gov.co</t>
  </si>
  <si>
    <t>Porcentaje de avance en el diseño e incorporación de una estrategia para la formación y vinculación de capital humano de alto nivel en emprendimientos/empresas para alcanzar emprendimientos innovadores y dinámicos (enfoque STEM).</t>
  </si>
  <si>
    <t>Sumatoria del porcentaje de avance en el diseño e incorporación de una estrategia para la formación y vinculación de capital humano de alto nivel en emprendimientos/empresas para alcanzar emprendimientos innovadores y dinámicos (enfoque STEM)
Hito 1. Caracterización del uso y aprovechamiento de profesional altamente calificado en emprendimientos/empresas nacionales=25%.
Hito 2. Formulación de una estrategia para el formación y vinculación de personal altamente calificado en emprendimientos/empresas promoviendo la innovación=55%.
Hito 3. Seguimiento y oportunidades de mejoras a las estrategias definidas=20%.</t>
  </si>
  <si>
    <t xml:space="preserve">4.7 Diseñar e implementar una estrategia para el fortalecimiento de incubadoras y aceleradoras en el país que permita aumentar la oferta de apoyo a los emprendimientos, especialmente a los de base tecnológica. </t>
  </si>
  <si>
    <t>Ministerio de Comercio, Industria y Turismo; Ministerio de Ciencia, Tecnología e Innovación; Departamento Nacional de Planeación</t>
  </si>
  <si>
    <t>iNNpulsa Colombia; Dirección de Transferencia de Conocimiento; Dirección de Innovación y Desarrollo Empresarial</t>
  </si>
  <si>
    <t>Juan David Builes; Joan Sebastián Eslava; Juan Sebastián Robledo</t>
  </si>
  <si>
    <t>juan.builes@innpulsacolombia.com; jeslava@minciencias.gov.co; jsrobledo@dnp.gov.co</t>
  </si>
  <si>
    <t>Porcentaje de avance en el diseño e implementación de una estrategia para fortalecer e impulsar la atracción de aceleradoras en el país.</t>
  </si>
  <si>
    <t>Sumatoria del porcentaje de avance en el diseño e implementación de una estrategia para fortalecer e impulsar la atracción de aceleradoras en el país
Hito 1. Diagnóstico de la aceleración empresarial en el país=25%.
Hito 2. Formulación de una estrategia para el fortalecimiento de la aceleración empresarial=55%.
Hito 3. Seguimiento y oportunidades de mejora de las estrategias implementadas=20%.</t>
  </si>
  <si>
    <t>Objetivo 5: Fortalecer la arquitectura institucional para lograr una oferta pública articulada, eficiente, oportuna y basada en evidencia, que brinde condiciones habilitantes al ecosistema emprendedor.</t>
  </si>
  <si>
    <t>5.1 Coordinar el ajuste y articulación de la oferta del gobierno nacional para la atención y apoyo a emprendedores, que defina roles competencias y actores responsables, en el marco del Comité Técnico de Emprendimiento y en articulación con la Mesa de Equidad.</t>
  </si>
  <si>
    <t>iNNpulsa Colombia; Dirección de Innovación y Desarrollo Empresarial; Dirección de Desarrollo Social</t>
  </si>
  <si>
    <t>Orlando Beltrán Camacho; Juan Sebastián Robledo; Laura Pabon</t>
  </si>
  <si>
    <t>orlando.beltran@innpulsacolombia.com; jsrobledo@dnp.gov.co; lpabon@dnp.gov.co</t>
  </si>
  <si>
    <t>Porcentaje de avance en el ajuste y articulación de la oferta del gobierno nacional para la atención y apoyo a emprendedores, definiendo roles competencias y actores responsables.</t>
  </si>
  <si>
    <t>Departamento Nacional de Planeación; Departamento Administrativo de la Presidencia de la República</t>
  </si>
  <si>
    <t>Dirección de Innovación y Desarrollo Empresarial; Consejería Presidencial para la Competitividad y la Gestión Público-Privada</t>
  </si>
  <si>
    <t>Juan Sebastián Robledo; Paula Andrea Escobar</t>
  </si>
  <si>
    <t xml:space="preserve"> jsrobledo@dnp.gov.co; paulaescobar@presidencia.gov.co</t>
  </si>
  <si>
    <t>Porcentaje de avance en la generación de recomendaciones y monitoreo a los ajustes acordados con las entidades de orden nacional sobre los instrumentos de apoyo al emprendimiento y microempresas, derivados de la aplicación periódica de la metodología de Articulación para la Competitividad.</t>
  </si>
  <si>
    <t>5.3 Elaborar un análisis de la oferta programática en emprendimiento rural de las entidades adscritas y vinculadas al sector de agricultura y desarrollo rural, con el fin de implementar una propuesta de intervención articulada e implementar una estrategia de despliegue territorial para dar a conocer la oferta institucional en emprendimiento rural.</t>
  </si>
  <si>
    <t>Oficina Asesora de Planeación</t>
  </si>
  <si>
    <t>jorge.caceres@minagricultura.gov.co</t>
  </si>
  <si>
    <t>Sandra Acero; Patricia Pizano</t>
  </si>
  <si>
    <t>sacero@mincit.gov.co; patricia.pizano@innpulsacolombia.com</t>
  </si>
  <si>
    <t>Porcentaje de avance en la definición de un esquema de atención y gestión de información que permita orientar a los emprendedores de manera oportuna hacia la oferta programática de acuerdo a sus necesidades.</t>
  </si>
  <si>
    <t>Sumatoria del porcentaje de avance en la definición de un esquema de atención y gestión de información que permita orientar a los emprendedores de manera oportuna hacia la oferta programática de acuerdo a sus necesidades
Hito 1. Documento con diagnóstico de la oferta disponible en la Red de Centros Empresariales y posibilidades de ofrecer información por parte de la Red del Servicio Público de Empleo y otros puntos de atención a emprendedores, su uso por parte de los emprendedores y oportunidades de mejora en los canales de atención=20%.
Hito 2. Documento con el diseño de un  esquema de atención para emprendedores  que permita orientar a la población hacia la oferta programática de acuerdo con sus necesidades, incluyendo oferta para unidades productivas de población en pobreza y víctima=40%.
Hito 3. Implementar esquema de atención=40%.</t>
  </si>
  <si>
    <t>Ministerio de Comercio, Industria y Turismo; Departamento Administrativo para la Prosperidad Social; Departamento Nacional de Planeación</t>
  </si>
  <si>
    <t>Porcentaje de avance la implementación de un proceso de focalización integral para la oferta programática en emprendimiento y diseñar y aplicar un instrumento de perfilamiento y caracterización, para la selección óptima de beneficiarios e identificación de potenciales emprendedores.</t>
  </si>
  <si>
    <t>Sumatoria del porcentaje de avance la implementación de un proceso de focalización integral para la oferta programática en emprendimiento y diseñar y aplicar un instrumento de perfilamiento y caracterización, para la selección óptima de beneficiarios e identificación de potenciales emprendedores
Hito 1. Propuesta de diseño e implementación de proceso de focalización integral y del diseño de un instrumento de perfilamiento y caracterización=30%.
Hito 2. Implementación de propuesta de proceso de focalización y aplicación del instrumento de perfilamiento y caracterización=50%.
Hito 3. Informe técnico de seguimiento y resultado=20%.</t>
  </si>
  <si>
    <t>Sí, 1.7; 2.7</t>
  </si>
  <si>
    <t>Ministerio de Comercio, Industria y Turismo; Departamento Administrativo para la Prosperidad Social; Servicio Nacional de Aprendizaje</t>
  </si>
  <si>
    <t>Dirección de Mipymes; iNNpulsa Colombia; Dirección de Inclusión Productiva; Coordinación Nacional de Emprendimiento y del Fondo Emprender</t>
  </si>
  <si>
    <t xml:space="preserve">Porcentaje de avance la implementación de un mecanismo de identificación de iniciativas productivas con posibilidad de rápido crecimiento. </t>
  </si>
  <si>
    <t>Sumatoria del porcentaje de avance la implementación de un mecanismo de identificación de iniciativas productivas con posibilidad de rápido crecimiento
Hito 1. Documento con caracterización y  análisis de unidades productivas y micronegocios con potencial de rápido crecimiento y la propuesta de gestión de enrutamiento hacia la oferta que potencie su desarrollo=25%.
Hito 2. Implementación de propuesta de enrutamiento hacia la oferta que potencie su desarrollo=55%.
Hito 3. Informes de resultados sobre implementación de propuesta de gestión de enrutamiento de unidades productivas y micronegocios hacia la oferta que potencie su desarrollo=20%.</t>
  </si>
  <si>
    <t>Departamento Nacional de Planeación; Ministerio de Comercio, Industria y Turismo</t>
  </si>
  <si>
    <t>Subdirección de Promoción Social y Calidad de Vida; Dirección de Mipymes</t>
  </si>
  <si>
    <t>Porcentaje de avance en la inclusión de información de los programas de apoyo al emprendimiento en el Registro Social, de tal manera que permita el monitoreo de los beneficiarios de los programas de apoyo al emprendimiento en las diferentes etapas de intervención.</t>
  </si>
  <si>
    <t>Dirección de Mipymes; Dirección de Innovación y Desarrollo Empresarial</t>
  </si>
  <si>
    <t>Porcentaje de avance en el  establecimiento de un Observatorio para el  Emprendimiento y la Microempresa (Sitio web y espacio(s) de atención físico) con documentos e informes analíticos a partir de la información compilada y generada.</t>
  </si>
  <si>
    <t>Departamento Administrativo Nacional de Estadística; Ministerio de Comercio, Industria y Turismo; Departamento Administrativo para la Prosperidad Social</t>
  </si>
  <si>
    <t>Dirección de Metodología y Producción Estadística - DIMPE; Dirección de Mipymes; Dirección de Inclusión Productiva</t>
  </si>
  <si>
    <t>David Monroy Londoño; Sandra Acero; Juan Camilo Giraldo</t>
  </si>
  <si>
    <t xml:space="preserve">DMonroyL@dane.gov.co; sacero@mincit.gov.co; juan.giraldo@prosperidadsocial.gov.co
</t>
  </si>
  <si>
    <t>Porcentaje de avance en la implementación y administración de un Sistema de Información de Actividades Económicas Informales (SIECI) para el seguimiento periódico.</t>
  </si>
  <si>
    <t>Sumatoria del porcentaje de avance en la implementación y administración de un Sistema de Información de Actividades Económicas Informales (SIECI) para el seguimiento periódico.
Hito 1. Revisión de los requerimientos para el diseño del Sistema de información=20%.
Hito 2. Diseño y puesta en marcha del Sistema de información=35%.
Hito 3. Implementación del Sistema de información plenamente funcional=35%.
Hito 4. Seis (6) informes con los principales hallazgos a partir de la información obtenida. Dos informes por año=10%.</t>
  </si>
  <si>
    <t>Departamento Administrativo para la Prosperidad Social; Departamento Nacional de Planeación</t>
  </si>
  <si>
    <t>Porcentaje de avance en el desarrollo de estudios de evaluación de impacto de los programas para el emprendimiento del SENA e implementación de ajustes por recomendaciones.</t>
  </si>
  <si>
    <t>Sumatoria en el porcentaje de avance en el desarrollo de estudios de evaluación de impacto de los programas para el emprendimiento del SENA e implementación de ajustes por recomendaciones
Hito 1. Diseño de la evaluación de impacto que incluya: las preguntas de evaluación más relevantes del programa a responder, identificación de la muestra y metodología de evaluación apropiada y detalles del plan para la implementación de la evaluación de impacto=30%.
Hito 2. Realización del estudio de evaluación de impacto y presentación de resultados y recomendaciones=30%.
Hito 3. Implementación de ajustes en el(los) programas según recomendaciones del estudio=40%.</t>
  </si>
  <si>
    <t>Coordinación Nacional de Emprendimiento y del Fondo Emprender; Dirección de Seguimiento y Evaluación de Políticas Públicas</t>
  </si>
  <si>
    <t>Carlos Arturo Gamba; Olga Lucía Romero</t>
  </si>
  <si>
    <t xml:space="preserve"> cgamba@sena.edu.co; oromero@dnp.gov.co</t>
  </si>
  <si>
    <t>iNNpulsa Colombia; Dirección de Mipymes; Dirección de Seguimiento y Evaluación de Políticas Públicas</t>
  </si>
  <si>
    <t>Rosana Velasco; Sandra Acero; Olga Lucia Romero</t>
  </si>
  <si>
    <t>rosana.velasco@innpulsacolombia.com; sacero@mincit.gov.co; oromero@dnp.gov.co</t>
  </si>
  <si>
    <t>Porcentaje de avance en el desarrollo de estudios de evaluación de impacto de los programas para el emprendimiento de MinCIT e iNNpulsa, e implementación de ajustes por recomendaciones.</t>
  </si>
  <si>
    <t>Sumatoria en el porcentaje de avance en el desarrollo de estudios de evaluación de impacto de los programas para el emprendimiento de MinCIT e iNNpulsa, e implementación de ajustes por recomendaciones
Hito 1. Diseño de la evaluación de impacto que incluya: las preguntas de evaluación más relevantes del programa a responder, identificación de la muestra y metodología de evaluación apropiada y detalles del plan para la implementación de la evaluación de impacto=30%.
Hito 2. Realización del estudio de evaluación de impacto y presentación de resultados y recomendaciones=30%.
Hito 3. Implementación de ajustes en el(los) programas según recomendaciones del estudio=40%.</t>
  </si>
  <si>
    <t>Ministerio de Agricultura y Desarrollo Rural; Departamento Nacional de Planeación</t>
  </si>
  <si>
    <t>Dirección de Capacidades Productivas y Generación de Ingresos; Dirección de Seguimiento y Evaluación de Políticas Públicas</t>
  </si>
  <si>
    <t>Sergio Enrique Ramirez Payares; Olga Lucia Romero</t>
  </si>
  <si>
    <t>sergio.ramirez@minagricultura.gov.co; oromero@dnp.gov.co</t>
  </si>
  <si>
    <t>Porcentaje de avance en el diseño e implementación de una estrategia de asesoría y acompañamiento para el desarrollo de líneas bases y medición de impacto de los programas de emprendimiento y aceleración impulsados por las cámaras de comercio.</t>
  </si>
  <si>
    <t>Departamento Nacional de Planeación</t>
  </si>
  <si>
    <t>oromero@dnp.gov.co; jsrobledo@dnp.gov.co; camerchan@dnp.gov.co</t>
  </si>
  <si>
    <t>Porcentaje de avance en el diseño e implementación de un sistema de mapeo y seguimiento para las evaluaciones de los programas de emprendimiento a nivel nacional y regional.</t>
  </si>
  <si>
    <t xml:space="preserve">Sumatoria del porcentaje de avance en el diseño e implementación de un sistema de mapeo y seguimiento para las evaluaciones de los programas de emprendimiento a nivel nacional y regional
Hito 1. Documento con la  revisión de los requerimientos y propuesta de diseño del sistema de mapeo y seguimiento y la puesta en marcha del sistema de mapeo y seguimiento=55%.
Hito 2. Implementación del sistema de mapeo y seguimiento plenamente funcional con informes periódicos, con los principales hallazgos y resultados a partir de la información obtenida=45%.
</t>
  </si>
  <si>
    <t xml:space="preserve">Sandra Acero; Orlando Beltrán </t>
  </si>
  <si>
    <t>sacero@mincit.gov.co; Orlando.beltran@innpulsacolombia.com</t>
  </si>
  <si>
    <t>Porcentaje de avance en la elaboración y propuesta de cambios en el marco regulatorio que propicie el emprendimiento y el crecimiento, consolidación y sostenibilidad de las empresas, con el fin de aumentar el bienestar social y generar equidad.</t>
  </si>
  <si>
    <t>Sumatoria en el porcentaje de avance en la elaboración y propuesta de cambios en el marco regulatorio que propicie el emprendimiento y el crecimiento, consolidación y sostenibilidad de las empresas, con el fin de aumentar el bienestar social y generar equidad
Hito 1. Elaboración y presentación de un proyecto de ley=20%.
Hito 2. Expedición de las reglamentaciones de artículos, cuando aplique, una vez expedida la Ley=50%.
Hito 3. Informes de seguimiento y evaluación frente a la implementación de la Ley que se haya expedido=30%.</t>
  </si>
  <si>
    <t>Porcentaje de avance en el establecimiento de planes para la simplificación y virtualización de los trámites de cierre y liquidación de empresas y su incorporación a la Ventanilla Única Empresarial (VUE).</t>
  </si>
  <si>
    <t>Costos y recursos asignados totales</t>
  </si>
  <si>
    <r>
      <t>Diferencia entre el total de recursos asignados a las acciones y el costo total de las acciones</t>
    </r>
    <r>
      <rPr>
        <b/>
        <vertAlign val="superscript"/>
        <sz val="11"/>
        <rFont val="Arial Narrow"/>
        <family val="2"/>
      </rPr>
      <t xml:space="preserve"> (1)</t>
    </r>
  </si>
  <si>
    <r>
      <rPr>
        <b/>
        <vertAlign val="superscript"/>
        <sz val="10"/>
        <rFont val="Arial Narrow"/>
        <family val="2"/>
      </rPr>
      <t xml:space="preserve">(1) </t>
    </r>
    <r>
      <rPr>
        <b/>
        <sz val="10"/>
        <rFont val="Arial Narrow"/>
        <family val="2"/>
      </rPr>
      <t>Indica si la política está financiada o desfinanciada. Un resultado negativo indica que las entidades involucradas no cuentan con los recursos suficientes para financiar la política.</t>
    </r>
  </si>
  <si>
    <t>3. BALANCE CUALITATIVO DEL SEGUIMIENTO</t>
  </si>
  <si>
    <t>Preguntas cualitativas</t>
  </si>
  <si>
    <t>1. ¿Qué dificultades o restricciones se han presentado en la ejecución de las acciones que han perjudicado el cumplimiento de los planteamientos del documento?</t>
  </si>
  <si>
    <t>2. ¿Qué cambios se han presentado que afecten lo establecido en las acciones del documento?</t>
  </si>
  <si>
    <t>3. ¿Con el cumplimiento de las acciones se logra el objetivo general del documento? Si la respuesta es NO, ¿cuáles acciones podrían modificarse o adicionarse que no fueron contempladas en el documento? Justifique.</t>
  </si>
  <si>
    <t>Corte No. 1
MM/AA</t>
  </si>
  <si>
    <t xml:space="preserve">1. </t>
  </si>
  <si>
    <t xml:space="preserve">2. </t>
  </si>
  <si>
    <t xml:space="preserve">3. </t>
  </si>
  <si>
    <t>Corte No. 2
MM/AA</t>
  </si>
  <si>
    <t>Corte No. 3
MM/AA</t>
  </si>
  <si>
    <t>Corte No. N
MM/AA</t>
  </si>
  <si>
    <t>Seguimiento al avance de los indicadores de resultado</t>
  </si>
  <si>
    <t>Indicador de cumplimiento</t>
  </si>
  <si>
    <t>Avance de los resultados</t>
  </si>
  <si>
    <t>Nombre del indicador</t>
  </si>
  <si>
    <t>Fórmula del indicador</t>
  </si>
  <si>
    <t>Meta 
2022</t>
  </si>
  <si>
    <t>Meta 
2023</t>
  </si>
  <si>
    <t>Meta 
2024</t>
  </si>
  <si>
    <t>Meta 
2025</t>
  </si>
  <si>
    <t>Corte No. 1: 
MM/AAAA</t>
  </si>
  <si>
    <t>Corte No. 2
MM/AAAA</t>
  </si>
  <si>
    <t>Corte No. 4
MM/AAAA</t>
  </si>
  <si>
    <t>Corte No. 5
MM/AAAA</t>
  </si>
  <si>
    <t>Corte No. 6
MM/AAAA</t>
  </si>
  <si>
    <t>Corte No. 7
MM/AAAA</t>
  </si>
  <si>
    <t>Corte No. 8
MM/AAAA</t>
  </si>
  <si>
    <t>Corte No. 9
MM/AAAA</t>
  </si>
  <si>
    <t xml:space="preserve">Valor </t>
  </si>
  <si>
    <t>Indicador
Año 1</t>
  </si>
  <si>
    <t>% de avance
Año 1</t>
  </si>
  <si>
    <t>Indicador
Año 2</t>
  </si>
  <si>
    <t>% de avance
Año 2</t>
  </si>
  <si>
    <t>Indicador
Año 3</t>
  </si>
  <si>
    <t>% de avance
Año 3</t>
  </si>
  <si>
    <t>Indicador
Año 4</t>
  </si>
  <si>
    <t>% de avance
Año 4</t>
  </si>
  <si>
    <t>Porcentaje de creación o constitución del negocio por oportunidad**</t>
  </si>
  <si>
    <t>Distribución de micronegocios con motivo principal para la creación o constitución del negocio la identificación de una oportunidad de negocio. DANE - Encuesta Micronegocios</t>
  </si>
  <si>
    <t>Puntaje en fomento de capital emprendedor y privado</t>
  </si>
  <si>
    <t>Distribución de micronegocios según acceso o uso de internet</t>
  </si>
  <si>
    <t>Porcentaje de micronegocios con acceso a internet. DANE - Encuesta Micronegocios</t>
  </si>
  <si>
    <t>Reducción de atomización de recursos (mapeo ArCo)</t>
  </si>
  <si>
    <t>Porcentaje de la oferta dirigida a emprendimiento con un presupuesto inferior a $1000 millones, según el mapeo de Articulación para el Emprendimiento (ArCo - DNP)</t>
  </si>
  <si>
    <t>HOJA DE VIDA DEL INDICADOR DE RESULTADO 1</t>
  </si>
  <si>
    <t>Característifcas generales</t>
  </si>
  <si>
    <t>Porcentaje de creación o constitución del negocio por oportunidad</t>
  </si>
  <si>
    <t>Relación entre el indicador de resultado y acciones</t>
  </si>
  <si>
    <t>Este indicador se encuentra relacionado con las siguientes acciones: 1.4; 1.7; 1.8; 2.13</t>
  </si>
  <si>
    <t>Estrategia transversal / Regional</t>
  </si>
  <si>
    <t xml:space="preserve"> II. Pacto por el emprendimiento, la formalización y la productividad: una economía dinámica, incluyente y sostenible que potencie todos nuestros talentos</t>
  </si>
  <si>
    <t>Objetivo 1: Fortalecer el desarrollo de habilidades y fomentar una cultura emprendedora para mejorar las competencias de los emprendedores, las capacidades productivas y de crecimiento de sus negocios, así como para generar reconocimiento y apoyo de la actividad emprendedora en el país.</t>
  </si>
  <si>
    <t>Programa (PND)</t>
  </si>
  <si>
    <t>Sector</t>
  </si>
  <si>
    <t>Comercio, Industria y Turismo</t>
  </si>
  <si>
    <t>Descripción</t>
  </si>
  <si>
    <t>Medir el porcentaje de micronegocios con motivo principal para la creación o constitución del negocio la identificación de una oportunidad de negocio a partir de la Encuesta de Microestablecimientos del DANE.</t>
  </si>
  <si>
    <t>Medición</t>
  </si>
  <si>
    <t>Unidad de medida</t>
  </si>
  <si>
    <t>Kilómetros</t>
  </si>
  <si>
    <t>Toneladas</t>
  </si>
  <si>
    <t>Programas</t>
  </si>
  <si>
    <t>Días</t>
  </si>
  <si>
    <t>Tasa</t>
  </si>
  <si>
    <t>Hectáreas</t>
  </si>
  <si>
    <t>Habitantes</t>
  </si>
  <si>
    <t>Acuerdos</t>
  </si>
  <si>
    <t>Porcentaje</t>
  </si>
  <si>
    <t>X</t>
  </si>
  <si>
    <t>Índice</t>
  </si>
  <si>
    <t>Otro</t>
  </si>
  <si>
    <t>Cuál?</t>
  </si>
  <si>
    <t>Línea Base (LB)</t>
  </si>
  <si>
    <t>LB</t>
  </si>
  <si>
    <t>Fecha de LB</t>
  </si>
  <si>
    <t>Fuente LB</t>
  </si>
  <si>
    <t>Encuesta de Micronegocios - DANE</t>
  </si>
  <si>
    <t>Metas</t>
  </si>
  <si>
    <t>Año 1</t>
  </si>
  <si>
    <t>Año 2</t>
  </si>
  <si>
    <t>Año 3</t>
  </si>
  <si>
    <t>Año 4</t>
  </si>
  <si>
    <t xml:space="preserve"> </t>
  </si>
  <si>
    <t>Metodología de medición</t>
  </si>
  <si>
    <t xml:space="preserve">Fuentes de información </t>
  </si>
  <si>
    <t>Días de rezago</t>
  </si>
  <si>
    <t>Serie disponible</t>
  </si>
  <si>
    <t>Seguimiento</t>
  </si>
  <si>
    <t>Avance</t>
  </si>
  <si>
    <t>Corte 1:
MM</t>
  </si>
  <si>
    <t>Corte 2:
MM</t>
  </si>
  <si>
    <t>Fecha de medición</t>
  </si>
  <si>
    <t>Datos del  responsable del indicador</t>
  </si>
  <si>
    <t>Nombre funcionario:</t>
  </si>
  <si>
    <t>Cargo:</t>
  </si>
  <si>
    <t>Entidad:</t>
  </si>
  <si>
    <t>Dependencia:</t>
  </si>
  <si>
    <t>Correo electrónico:</t>
  </si>
  <si>
    <t>Teléfono:</t>
  </si>
  <si>
    <t>Observaciones</t>
  </si>
  <si>
    <t>Este indicador se encuentra relacionado con las siguientes acciones:  2.5, 2.7, 2.11, 2.12, 2.14, 2.15.</t>
  </si>
  <si>
    <t>II. Pacto por el emprendimiento, la formalización y la productividad: una economía dinámica, incluyente y sostenible que potencie todos nuestros talentos</t>
  </si>
  <si>
    <t>Comercio, industria y turismo</t>
  </si>
  <si>
    <t xml:space="preserve">Ministerio de Comercio, Industria y Turismo a través de iNNpulsa </t>
  </si>
  <si>
    <t>puesto en el ranking</t>
  </si>
  <si>
    <t>Asociación Latinoamericana de Capital Privado y Capital Emprendedor (LAVCA)</t>
  </si>
  <si>
    <t>Asociación Latinoamericana de Capital Privado y Capital Emprendedor (LAVCA).</t>
  </si>
  <si>
    <t>Marzo</t>
  </si>
  <si>
    <t>Porcentaje de micronegocios con acceso a internet</t>
  </si>
  <si>
    <t>Este indicador se encuentra relacionado con las siguientes acciones: 1.7; 4.1; 4.2</t>
  </si>
  <si>
    <t>Medir el porcentaje de micronegocios que cuentan con acceso a internet a partir de la Encuesta de Microestablecimientos del DANE.</t>
  </si>
  <si>
    <t>Reducción en la atomización de recursos</t>
  </si>
  <si>
    <t>Este indicador se encuentra relacionado con las siguientes acciones: 1.1; 5.1; 5.2; 5.16</t>
  </si>
  <si>
    <t>Administración pública central</t>
  </si>
  <si>
    <t>Sumatoria del número de instrumentos ofrecidos para emprendimiento &lt; 1.000 millones /Total de instrumentos ofrecidos a emprendimiento.</t>
  </si>
  <si>
    <t>Metodología para la Articulación - ArCo -. DNP</t>
  </si>
  <si>
    <t>ArCo - DNP</t>
  </si>
  <si>
    <t>Instrucciones para el diligenciamiento del Plan de Acción y Seguimiento (PAS)</t>
  </si>
  <si>
    <t>Pasos</t>
  </si>
  <si>
    <t>Paso 0.  Datos básicos</t>
  </si>
  <si>
    <r>
      <t xml:space="preserve">Diligencie el plan de acción y seguimiento comenzando por los datos básicos tales como:
a. Título del documento.
b. Dirección técnica o grupo responsable (utilice el desplegable y elija la dirección técnica o grupo responsable).
c. Entidades líderes, deben ser las que pertenecen al Consejo Nacional de Política Económica y Social (CONPES).
d. Objetivo general.
Los campos "Documento No. CONPES" y "Fecha de aprobación" se diligenciarán conforme se haya aprobado el documento en la sesión de CONPES. La "Fecha de actualización" se debe actualizar cada vez que se entregue una versión del Plan de Acción y Seguimiento (PAS) al Grupo CONPES.
La fecha de aprobación y la fecha de actualización deben seguir este formato: </t>
    </r>
    <r>
      <rPr>
        <b/>
        <sz val="10"/>
        <color rgb="FFC00000"/>
        <rFont val="Arial"/>
        <family val="2"/>
      </rPr>
      <t>DD/MM/AAAA</t>
    </r>
    <r>
      <rPr>
        <b/>
        <sz val="10"/>
        <color rgb="FFFF0000"/>
        <rFont val="Arial"/>
        <family val="2"/>
      </rPr>
      <t>.</t>
    </r>
    <r>
      <rPr>
        <sz val="10"/>
        <rFont val="Arial"/>
        <family val="2"/>
      </rPr>
      <t xml:space="preserve">
 </t>
    </r>
  </si>
  <si>
    <t>Paso 1. Plan de acción</t>
  </si>
  <si>
    <r>
      <rPr>
        <b/>
        <sz val="10"/>
        <rFont val="Arial"/>
        <family val="2"/>
      </rPr>
      <t>a. Objetivos específicos:</t>
    </r>
    <r>
      <rPr>
        <sz val="10"/>
        <rFont val="Arial"/>
        <family val="2"/>
      </rPr>
      <t xml:space="preserve"> Se deben escribir así:
Objetivo 1: Implementar…
Objetivo 2: Diseñar…
Los objetivos deben ir acompañados de </t>
    </r>
    <r>
      <rPr>
        <b/>
        <sz val="10"/>
        <color rgb="FFC00000"/>
        <rFont val="Arial"/>
        <family val="2"/>
      </rPr>
      <t>un verbo</t>
    </r>
    <r>
      <rPr>
        <sz val="10"/>
        <rFont val="Arial"/>
        <family val="2"/>
      </rPr>
      <t xml:space="preserve"> y deben derivarse del objetivo general, para ver más detalles de cómo formular los objetivos específicos por favor diríjase a la "Guía Metodológica para la elaboración y seguimiento de documentos CONPES" (https://colaboracion.dnp.gov.co/CDT/DNP/EC-G01%20Gu%C3%ADa%20elaboraci%C3%B3n%20y%20seguimiento%20Doc%20Conpes.Pu.pdf)
Defina la ponderación de cada objetivo de acuerdo a su nivel de importancia en el cumplimiento del objetivo general de la política. Tenga en cuenta que la ponderación debe ser expresada en términos porcentuales y la suma de las</t>
    </r>
    <r>
      <rPr>
        <sz val="10"/>
        <color rgb="FFC00000"/>
        <rFont val="Arial"/>
        <family val="2"/>
      </rPr>
      <t xml:space="preserve"> </t>
    </r>
    <r>
      <rPr>
        <b/>
        <sz val="10"/>
        <color rgb="FFC00000"/>
        <rFont val="Arial"/>
        <family val="2"/>
      </rPr>
      <t>ponderaciones debe ser igual a 100%</t>
    </r>
    <r>
      <rPr>
        <sz val="10"/>
        <rFont val="Arial"/>
        <family val="2"/>
      </rPr>
      <t>.</t>
    </r>
  </si>
  <si>
    <r>
      <rPr>
        <b/>
        <sz val="10"/>
        <rFont val="Arial"/>
        <family val="2"/>
      </rPr>
      <t>b. Acciones:</t>
    </r>
    <r>
      <rPr>
        <sz val="10"/>
        <rFont val="Arial"/>
        <family val="2"/>
      </rPr>
      <t xml:space="preserve"> Cada objetivo específico debe tener acciones asociadas para su cumplimiento y deben ir acompañadas de </t>
    </r>
    <r>
      <rPr>
        <b/>
        <sz val="10"/>
        <color rgb="FFC00000"/>
        <rFont val="Arial"/>
        <family val="2"/>
      </rPr>
      <t>un verbo</t>
    </r>
    <r>
      <rPr>
        <sz val="10"/>
        <rFont val="Arial"/>
        <family val="2"/>
      </rPr>
      <t>. Las acciones deben escribirse de la siguiente forma:
1.1 Elaborar... 
En este caso, la numeración 1.1 indica que la acción es la número 1 y corresponde al objetivo 1. Todas las acciones deben ser numeradas siguiendo la secuencia descrita.</t>
    </r>
    <r>
      <rPr>
        <sz val="10"/>
        <rFont val="Arial"/>
        <family val="2"/>
      </rPr>
      <t xml:space="preserve">
Defina la ponderación de las acciones de acuerdo a su nivel de importancia dentro del cumplimiento del objetivo específico relacionado. Tenga en cuenta, que la ponderación debe estar expresada en términos porcentuales y</t>
    </r>
    <r>
      <rPr>
        <sz val="10"/>
        <color rgb="FFC00000"/>
        <rFont val="Arial"/>
        <family val="2"/>
      </rPr>
      <t xml:space="preserve"> </t>
    </r>
    <r>
      <rPr>
        <b/>
        <sz val="10"/>
        <color rgb="FFC00000"/>
        <rFont val="Arial"/>
        <family val="2"/>
      </rPr>
      <t>la suma de las ponderaciones de las acciones de un objetivo específico dado debe ser igual a la ponderación de dicho objetivo. Adicionalmente, la suma total de la ponderación de las acciones debe ser igual a 100%.</t>
    </r>
  </si>
  <si>
    <r>
      <rPr>
        <b/>
        <sz val="10"/>
        <rFont val="Arial"/>
        <family val="2"/>
      </rPr>
      <t>c. Relaciones entre acciones:</t>
    </r>
    <r>
      <rPr>
        <sz val="10"/>
        <rFont val="Arial"/>
        <family val="2"/>
      </rPr>
      <t xml:space="preserve"> Indique si la acción formulada depende de la ejecución de otra acción. En caso de que no exista relación escriba la palabra No, en caso contrario indique el número de la acción o las acciones que estén relacionadas con la acción después de la palabra Sí (ejemplo: Sí, 2.3).</t>
    </r>
  </si>
  <si>
    <r>
      <rPr>
        <b/>
        <sz val="10"/>
        <rFont val="Arial"/>
        <family val="2"/>
      </rPr>
      <t>d. Responsables de la ejecución:</t>
    </r>
    <r>
      <rPr>
        <sz val="10"/>
        <rFont val="Arial"/>
        <family val="2"/>
      </rPr>
      <t xml:space="preserve"> Se debe escribir el nombre de las entidades y las direcciones/subdirecciones/dependencias/grupos responsables de ejecutar las acciones. Para ello, escriba nombres completos y evite el uso de siglas. Las dependencias de una misma entidad deben ser separadas por un punto seguido "." (ejemplo: Dirección de Desarrollo Social. Dirección de Desarrollo Empresarial)
La información de contacto corresponde a la persona responsable de reportar la ejecución de la acción. Los nombres deben ir acompañados por los correos electrónicos.</t>
    </r>
  </si>
  <si>
    <r>
      <rPr>
        <b/>
        <sz val="10"/>
        <rFont val="Arial"/>
        <family val="2"/>
      </rPr>
      <t>e. Tiempo de ejecución:</t>
    </r>
    <r>
      <rPr>
        <sz val="10"/>
        <rFont val="Arial"/>
        <family val="2"/>
      </rPr>
      <t xml:space="preserve"> Escriba las fechas de inicio y finalización de las acciones. El tiempo de ejecución debe seguir el formato: </t>
    </r>
    <r>
      <rPr>
        <b/>
        <sz val="10"/>
        <color rgb="FFC00000"/>
        <rFont val="Arial"/>
        <family val="2"/>
      </rPr>
      <t xml:space="preserve">DD/MM/AAAA. </t>
    </r>
    <r>
      <rPr>
        <sz val="10"/>
        <rFont val="Arial"/>
        <family val="2"/>
      </rPr>
      <t xml:space="preserve">Recuerde que una fecha no es un año ni un trimestre. </t>
    </r>
  </si>
  <si>
    <r>
      <rPr>
        <b/>
        <sz val="10"/>
        <rFont val="Arial"/>
        <family val="2"/>
      </rPr>
      <t>f. Indicadores de cumplimiento</t>
    </r>
    <r>
      <rPr>
        <sz val="10"/>
        <rFont val="Arial"/>
        <family val="2"/>
      </rPr>
      <t xml:space="preserve">: Para esta sección tenga en cuenta los siguientes pasos:
- Seleccione el tipo de indicador de acuerdo a la lista desplegable que aparece en la columna denominada "Tipo". 
- Indique el nombre del indicador que permite hacer seguimiento a la acción. Se aconseja que en el indicador se añada el verbo en participio de la acción (ejemplo: casas construidas, capacitaciones realizadas). No se recomienda el uso de mediciones binarias, cuando la meta sea cumplir con un elemento (un documento elaborado, un libro publicado, un diagnóstico realizado...), se recomienda que el indicador se formule como "Porcentaje de avance" (ejemplo: Porcentaje de avance de la elaboración y publicación del libro sobre la historia del municipio de Armero.). Evite escribir símbolos como "%", escriba las palabras completas (porcentaje).
- Indique la fórmula de cálculo del indicador. Recuerde que debe haber perfecta coherencia entre el indicador, la fórmula de cálculo y las unidades de las metas. 
Cuando la meta sea cumplir con un elemento se recomienda que la fórmula de cálculo se escriba como la sumatoria del porcentaje de avance según los hitos propuestos. Ejemplo: 
Sumatoria del porcentaje de avance de la elaboración y publicación del libro
(Espacio entre la fórmula principal e hitos)
Hito 1. Elaboración de 3 de 6 capítulos del libro=10%
Hito 2. Elaboración de 6 de 6 capítulos del libro=50%
Hito 3. Aprobación de la versión final del libro=35%
Hito 4. Publicación del libro en librerías=5%)
</t>
    </r>
    <r>
      <rPr>
        <sz val="10"/>
        <rFont val="Arial"/>
        <family val="2"/>
      </rPr>
      <t>- Indique la forma de acumulación entre flujo, acumulado, reducción y reducción acumulada. El indicador será de flujo si busca medir los logros en aquellas actividades que se repiten en el tiempo de duración de la acción sin que los resultados de un año afecten los del año anterior. El indicador será acumulado si busca medir el resultado obtenido en un año determinado, incluyendo el resultado de años anteriores. El indicador será de reducción si busca medir los esfuerzos por disminuir un valor que se tiene a un año determinado. El indicador será de reducción acumulada si busca disminuir un valor que se tiene a un año determinado incluyendo el resultado de años anteriores. Para ver más detalles de cómo determinar la forma de acumulación de los indicadores por favor diríjase a la "Guía metodológica para el seguimiento y la evaluación a políticas públicas" (https://colaboracion.dnp.gov.co/CDT/Sinergia/Documentos/Cartilla%20Guia%20para%20Seguimiento%20y%20Evaluaci%C3%B3n%20Ago%2013.pdf)</t>
    </r>
    <r>
      <rPr>
        <sz val="10"/>
        <color theme="9"/>
        <rFont val="Arial"/>
        <family val="2"/>
      </rPr>
      <t xml:space="preserve">
</t>
    </r>
    <r>
      <rPr>
        <sz val="10"/>
        <rFont val="Arial"/>
        <family val="2"/>
      </rPr>
      <t xml:space="preserve">
- Indique el valor y el año de la línea base de los indicadores que cuenten con dicha información. El valor de la línea base debe estar expresado en la misma unidad de la meta y ser congruente con el nombre del indicador y su respectiva fórmula de cálculo. 
- Indique las metas anuales del indicador -de acuerdo a su periodo de ejecución- solo en términos numéricos (porcentajes o valores absolutos); no escriba palabras. Registre las metas de forma acumulada cuando haya lugar. </t>
    </r>
    <r>
      <rPr>
        <sz val="10"/>
        <color rgb="FFFF0000"/>
        <rFont val="Arial"/>
        <family val="2"/>
      </rPr>
      <t>En los casos en los que el indicador cuente con línea de base en valores absolutos, por favor adicione este valor a las metas definidas.</t>
    </r>
    <r>
      <rPr>
        <sz val="10"/>
        <rFont val="Arial"/>
        <family val="2"/>
      </rPr>
      <t xml:space="preserve">
- </t>
    </r>
    <r>
      <rPr>
        <b/>
        <sz val="10"/>
        <color rgb="FFC00000"/>
        <rFont val="Arial"/>
        <family val="2"/>
      </rPr>
      <t>No formule varios indicadores para una sola acción</t>
    </r>
    <r>
      <rPr>
        <sz val="10"/>
        <rFont val="Arial"/>
        <family val="2"/>
      </rPr>
      <t>. Cada acción debe tener asociado un indicador de seguimiento, evite agrupaciones de indicadores.</t>
    </r>
  </si>
  <si>
    <r>
      <rPr>
        <b/>
        <sz val="10"/>
        <rFont val="Arial"/>
        <family val="2"/>
      </rPr>
      <t>g. Costo de las acciones</t>
    </r>
    <r>
      <rPr>
        <sz val="10"/>
        <rFont val="Arial"/>
        <family val="2"/>
      </rPr>
      <t>: Indique el costo de las acciones en millones de pesos, es decir los recursos necesarios para implementar la acción. Totalice los costos por acción y por vigencia. No se deben diligenciar celdas con valores cero. En los casos en los que no pueda determinar los costos, deje la celda vacía.</t>
    </r>
  </si>
  <si>
    <r>
      <rPr>
        <b/>
        <sz val="10"/>
        <rFont val="Arial"/>
        <family val="2"/>
      </rPr>
      <t>h. Recursos asignados para las acciones:</t>
    </r>
    <r>
      <rPr>
        <sz val="10"/>
        <rFont val="Arial"/>
        <family val="2"/>
      </rPr>
      <t xml:space="preserve"> Indique los recursos asignados en millones de pesos y sus fuentes para cada vigencia. Puede haber distintos recursos y fuentes para una misma acción. Totalice los recursos por acción y por vigencia. En los casos en los que no pueda determinar los costos, deje la celda vacía, pero por favor especifique con claridad su fuente. Los recursos deben estar en pesos del año de la aprobación del documento.</t>
    </r>
  </si>
  <si>
    <r>
      <rPr>
        <b/>
        <sz val="10"/>
        <rFont val="Arial"/>
        <family val="2"/>
      </rPr>
      <t>i. Diferencia ente el total de recursos asignados a las acciones y el costo total de las acciones:</t>
    </r>
    <r>
      <rPr>
        <sz val="10"/>
        <rFont val="Arial"/>
        <family val="2"/>
      </rPr>
      <t xml:space="preserve"> Si bien existe una fórmula predeterminada, favor verifique se haya calculado la diferencia entre el total de los recursos asignados para el cumplimiento de las acciones y el costo total de las mismas por vigencia con el fin de identificar si la política está financiada o desfinanciada. </t>
    </r>
  </si>
  <si>
    <t>Paso 2. Seguimiento</t>
  </si>
  <si>
    <r>
      <rPr>
        <b/>
        <sz val="10"/>
        <rFont val="Arial"/>
        <family val="2"/>
      </rPr>
      <t>a. Avance acumulado del indicador de la acción:</t>
    </r>
    <r>
      <rPr>
        <sz val="10"/>
        <rFont val="Arial"/>
        <family val="2"/>
      </rPr>
      <t xml:space="preserve">
- El avance acumulado del indicador de la acción debe estar expresado en las unidas en las cuales fue formulado el indicador correspondiente, en términos porcentuales o valores absolutos.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 xml:space="preserve">Tenga en cuenta que el avance acumulado del indicador se calcula con respecto a cada una de las metas anuales (acumuladas) establecidas.
</t>
    </r>
    <r>
      <rPr>
        <b/>
        <sz val="10"/>
        <color rgb="FFC00000"/>
        <rFont val="Arial"/>
        <family val="2"/>
      </rPr>
      <t xml:space="preserve">
</t>
    </r>
    <r>
      <rPr>
        <sz val="10"/>
        <rFont val="Arial"/>
        <family val="2"/>
      </rPr>
      <t>- Elimine o adicione columnas y filas conforme al número de objetivos, acciones y cortes de seguimiento. Asegúrese de aplicar y copiar correctamente las fórmulas de cálculo descritas.</t>
    </r>
  </si>
  <si>
    <r>
      <rPr>
        <b/>
        <sz val="10"/>
        <rFont val="Arial"/>
        <family val="2"/>
      </rPr>
      <t>b. Avance acumulado financiero de la acción:</t>
    </r>
    <r>
      <rPr>
        <sz val="10"/>
        <rFont val="Arial"/>
        <family val="2"/>
      </rPr>
      <t xml:space="preserve">
- El avance acumulado financiero de la acción debe estar expresado en millones de pesos.
- El porcentaje de avance financiero de la acción se calcula con la siguiente fórmula:
</t>
    </r>
    <r>
      <rPr>
        <b/>
        <sz val="10"/>
        <color rgb="FFC00000"/>
        <rFont val="Arial"/>
        <family val="2"/>
      </rPr>
      <t xml:space="preserve">
Porcentaje de avance financiero de la acción Ni= (avance acumulado financiero de la acción Ni en el corte N/ total recursos asignados para la acción Ni en el año del corte).</t>
    </r>
    <r>
      <rPr>
        <sz val="10"/>
        <rFont val="Arial"/>
        <family val="2"/>
      </rPr>
      <t xml:space="preserve">
</t>
    </r>
    <r>
      <rPr>
        <sz val="10"/>
        <color theme="8"/>
        <rFont val="Arial"/>
        <family val="2"/>
      </rPr>
      <t xml:space="preserve">Si la acción Ni comenzó en el año 1 y termina en el año 3, el porcentaje de avance financiero para los cortes del año 2 tendrá como denominador la suma de los recursos asignados para la acción Ni en los años 1 y 2. 
</t>
    </r>
    <r>
      <rPr>
        <sz val="10"/>
        <rFont val="Arial"/>
        <family val="2"/>
      </rPr>
      <t xml:space="preserve">
- El avance acumulado financiero de las acciones para cada corte se calcula con las siguientes fórmulas:
</t>
    </r>
    <r>
      <rPr>
        <b/>
        <sz val="10"/>
        <color rgb="FFC00000"/>
        <rFont val="Arial"/>
        <family val="2"/>
      </rPr>
      <t>Avance total financiero en el corte N= [(avance financiero acción 1.1 en el corte N)+...+((avance financiero acción Ni en el corte N)].</t>
    </r>
    <r>
      <rPr>
        <sz val="10"/>
        <rFont val="Arial"/>
        <family val="2"/>
      </rPr>
      <t xml:space="preserve">
</t>
    </r>
    <r>
      <rPr>
        <b/>
        <sz val="10"/>
        <color rgb="FFC00000"/>
        <rFont val="Arial"/>
        <family val="2"/>
      </rPr>
      <t xml:space="preserve">
Porcentaje de avance financiero en el corte N= [(avance financiero acción 1.1 en el corte N)+...+((avance financiero acción Ni en el corte N)]/ [Total de recursos asignados para el año del corte]. </t>
    </r>
    <r>
      <rPr>
        <sz val="10"/>
        <color theme="8"/>
        <rFont val="Arial"/>
        <family val="2"/>
      </rPr>
      <t xml:space="preserve">Este denominador irá cambiando según el paso de los años. Para las fechas de corte el año 1, será el total de recursos asignados para el año; para los cortes del año 2 será la suma de los recursos asignados en el año 1 y el año 2. </t>
    </r>
    <r>
      <rPr>
        <sz val="10"/>
        <rFont val="Arial"/>
        <family val="2"/>
      </rPr>
      <t xml:space="preserve">
- Elimine y/o adiciones columnas y filas conforme al número de objetivos, acciones y cortes. Asegúrese de aplicar y copiar correctamente las fórmulas de cálculo descritas.
</t>
    </r>
  </si>
  <si>
    <r>
      <rPr>
        <b/>
        <sz val="10"/>
        <rFont val="Arial"/>
        <family val="2"/>
      </rPr>
      <t xml:space="preserve">c. Porcentaje de cumplimiento acumulado de los objetivos:
</t>
    </r>
    <r>
      <rPr>
        <sz val="10"/>
        <rFont val="Arial"/>
        <family val="2"/>
      </rPr>
      <t xml:space="preserve">
- El avance del cumplimiento de los objetivos específicos del documento CONPES tiene la siguiente fórmula: 
</t>
    </r>
    <r>
      <rPr>
        <b/>
        <sz val="10"/>
        <color rgb="FFC00000"/>
        <rFont val="Arial"/>
        <family val="2"/>
      </rPr>
      <t xml:space="preserve">Porcentaje de avance de cumplimiento del objetivo J en el corte N = [(Porcentaje de avance de la acción 1 del objetivo J en el corte N)*(ponderación acción 1 del objetivo J) +..+  (Porcentaje de avance de la acción Ni del objetivo J en el corte N)* (ponderación acción Ni del objetivo J) / (Importancia relativa del objetivo J)*100% ]. Esto se logra hacer de manera más expedita con la función de Excel SUMAPRODUCTO de manera que se escogen las dos columnas, de ponderación y avance porcentual y la función hace el cálculo descrito anteriormente. </t>
    </r>
    <r>
      <rPr>
        <b/>
        <sz val="10"/>
        <color theme="9"/>
        <rFont val="Arial"/>
        <family val="2"/>
      </rPr>
      <t xml:space="preserve">
</t>
    </r>
    <r>
      <rPr>
        <b/>
        <sz val="10"/>
        <color rgb="FFC00000"/>
        <rFont val="Arial"/>
        <family val="2"/>
      </rPr>
      <t xml:space="preserve">
</t>
    </r>
    <r>
      <rPr>
        <sz val="10"/>
        <rFont val="Arial"/>
        <family val="2"/>
      </rPr>
      <t xml:space="preserve">- Asegúrese de aplicar la fórmula correctamente, incluyendo los valores de los porcentajes de avance y de las ponderaciones de las acciones que componen cada objetivo específico.
- Actualice el cálculo de la fórmula conforme al : 
i) Número de acciones de cada objetivo (adición de filas);
ii) Corte evaluado de seguimiento, ya que la fórmula está indicando el avance del objetivo 1 para el corte No.1. Es decir, que a medida que se reporta la información de los cortes de seguimiento establecidos en el documento CONPES, la fórmula debe actualizarse con los porcentajes de avance acumulado de las acciones correspondientes al corte que se esté analizando. Por ejemplo, si se quiere calcular el porcentaje acumulado de cumplimiento de avance del objetivo 2 para el corte No. 2 la fórmula es la siguiente:
</t>
    </r>
    <r>
      <rPr>
        <b/>
        <sz val="10"/>
        <color rgb="FFC00000"/>
        <rFont val="Arial"/>
        <family val="2"/>
      </rPr>
      <t>Porcentaje de avance de cumplimiento objetivo 2 en el corte 2 =  [(% de avance de la acción 2.1 en el corte 2)* (ponderación acción 2.1) +..+  (% de avance de la acción 2i en el corte 2) * (ponderación acción 2i) / (Importancia relativa del objetivo 2)*100%]. Con la función de Excel señalada arriba, se tendrá: SUMAPRODUCTO (Columna de ponderaciones de las acciones del objetivo 2; columna de avances porcentuales de las acciones del objetivo 2).</t>
    </r>
    <r>
      <rPr>
        <sz val="10"/>
        <rFont val="Arial"/>
        <family val="2"/>
      </rPr>
      <t xml:space="preserve">
- El avance del cumplimiento del objetivo general del documento CONPES, corresponde a la sumatoria de los porcentajes de avance de los objetivos específicos.</t>
    </r>
  </si>
  <si>
    <t>Paso 3. Balance cualitativo</t>
  </si>
  <si>
    <t xml:space="preserve">Responda las preguntas que están en la sección de balance cualitativo  y actualice los datos de contacto de los responsables del reporte de las acciones en los casos que haya lugar. </t>
  </si>
  <si>
    <t>Instrucciones para el diligenciamiento de la hoja de vida de los indicadores de resultados</t>
  </si>
  <si>
    <t>Paso 1.  Características generales</t>
  </si>
  <si>
    <r>
      <rPr>
        <b/>
        <sz val="10"/>
        <rFont val="Arial"/>
        <family val="2"/>
      </rPr>
      <t xml:space="preserve">a. Nombre del indicador: </t>
    </r>
    <r>
      <rPr>
        <sz val="10"/>
        <rFont val="Arial"/>
        <family val="2"/>
      </rPr>
      <t xml:space="preserve">
- Escribir el nombre del indicador, el cual debe ser corto y dar cuenta de lo que está midiendo.
</t>
    </r>
  </si>
  <si>
    <r>
      <t xml:space="preserve">b. Relación con las acciones:
</t>
    </r>
    <r>
      <rPr>
        <sz val="10"/>
        <rFont val="Arial"/>
        <family val="2"/>
      </rPr>
      <t>-Indicar de cuáles acciones dentro del PAS depende este indicador.</t>
    </r>
  </si>
  <si>
    <r>
      <rPr>
        <b/>
        <sz val="10"/>
        <rFont val="Arial"/>
        <family val="2"/>
      </rPr>
      <t>c. Las siguientes secciones deben ser diligenciadas por el Grupo CONPES del DNP:</t>
    </r>
    <r>
      <rPr>
        <sz val="10"/>
        <rFont val="Arial"/>
        <family val="2"/>
      </rPr>
      <t xml:space="preserve">
- Estrategia transversal/regional
- Objetivo
- Programa del PND</t>
    </r>
  </si>
  <si>
    <r>
      <rPr>
        <b/>
        <sz val="10"/>
        <rFont val="Arial"/>
        <family val="2"/>
      </rPr>
      <t>d. Sector:</t>
    </r>
    <r>
      <rPr>
        <sz val="10"/>
        <rFont val="Arial"/>
        <family val="2"/>
      </rPr>
      <t xml:space="preserve">
- Sector responsable de este indicador</t>
    </r>
  </si>
  <si>
    <r>
      <rPr>
        <b/>
        <sz val="10"/>
        <rFont val="Arial"/>
        <family val="2"/>
      </rPr>
      <t>e. Descripción:</t>
    </r>
    <r>
      <rPr>
        <sz val="10"/>
        <rFont val="Arial"/>
        <family val="2"/>
      </rPr>
      <t xml:space="preserve">
- Define la información que el indicador va a proporcionar. Identifica los principales aspectos por los cuales se definió el indicador. Este campo debe responder a las preguntas: ¿qué va a medir? y ¿por qué es importante medirlo?. También se debe indicar si el objetivo del indicador es aumentar, reducir o mantener dentro de un rango.</t>
    </r>
  </si>
  <si>
    <t>Paso 2. Medición</t>
  </si>
  <si>
    <r>
      <rPr>
        <b/>
        <sz val="10"/>
        <rFont val="Arial"/>
        <family val="2"/>
      </rPr>
      <t xml:space="preserve">a. Fórmula de cálculo: </t>
    </r>
    <r>
      <rPr>
        <sz val="10"/>
        <rFont val="Arial"/>
        <family val="2"/>
      </rPr>
      <t>Escribir la expresión matemática con la cual se calcula el indicador</t>
    </r>
  </si>
  <si>
    <r>
      <rPr>
        <b/>
        <sz val="10"/>
        <rFont val="Arial"/>
        <family val="2"/>
      </rPr>
      <t>b. Unidad de medida:</t>
    </r>
    <r>
      <rPr>
        <sz val="10"/>
        <rFont val="Arial"/>
        <family val="2"/>
      </rPr>
      <t xml:space="preserve"> Escribir el parámetro de referencia para determinar las magnitudes de medición del indicador.</t>
    </r>
  </si>
  <si>
    <r>
      <rPr>
        <b/>
        <sz val="10"/>
        <rFont val="Arial"/>
        <family val="2"/>
      </rPr>
      <t>c. Periodicidad de medición:</t>
    </r>
    <r>
      <rPr>
        <sz val="10"/>
        <rFont val="Arial"/>
        <family val="2"/>
      </rPr>
      <t xml:space="preserve"> Explicar la frecuencia con la cual se miden los resultados.</t>
    </r>
  </si>
  <si>
    <r>
      <rPr>
        <b/>
        <sz val="10"/>
        <rFont val="Arial"/>
        <family val="2"/>
      </rPr>
      <t>d. Línea base:</t>
    </r>
    <r>
      <rPr>
        <sz val="10"/>
        <rFont val="Arial"/>
        <family val="2"/>
      </rPr>
      <t xml:space="preserve">
- Indique el valor y el año de la línea base de los indicadores que cuenten con dicha información. 
- El valor de la línea base debe estar expresado en la misma unidad de la meta. 
- Se debe especificar la fuente de información usada para obtener el dato y la fecha a la que corresponde.</t>
    </r>
  </si>
  <si>
    <r>
      <rPr>
        <b/>
        <sz val="10"/>
        <rFont val="Arial"/>
        <family val="2"/>
      </rPr>
      <t>e. Metas:</t>
    </r>
    <r>
      <rPr>
        <sz val="10"/>
        <rFont val="Arial"/>
        <family val="2"/>
      </rPr>
      <t xml:space="preserve">
- Cantidad programada o valor objetivo que espera alcanzar el indicador en un periodo específico (año).
- Indique la meta del indicador, sólo en términos numéricos (porcentajes o valores absolutos), no escriba palabras. Registre las metas de forma acumulada. 
- En los casos en los que el indicador cuente con línea de base, por favor adiciones este valor a las metas definidas.</t>
    </r>
  </si>
  <si>
    <r>
      <rPr>
        <b/>
        <sz val="10"/>
        <rFont val="Arial"/>
        <family val="2"/>
      </rPr>
      <t xml:space="preserve">f. Metodología de la medición: </t>
    </r>
    <r>
      <rPr>
        <sz val="10"/>
        <rFont val="Arial"/>
        <family val="2"/>
      </rPr>
      <t>Describa el proceso técnico para poder reportar el indicador; es decir, el proceso que se sigue para obtener los datos y realizar los cálculos necesarios.</t>
    </r>
  </si>
  <si>
    <r>
      <rPr>
        <b/>
        <sz val="10"/>
        <rFont val="Arial"/>
        <family val="2"/>
      </rPr>
      <t xml:space="preserve">Fuentes de medición: </t>
    </r>
    <r>
      <rPr>
        <sz val="10"/>
        <rFont val="Arial"/>
        <family val="2"/>
      </rPr>
      <t>Escriba las entidades y sistemas de información encargados de la producción o suministro de la información que se utiliza para la construcción del indicador.</t>
    </r>
  </si>
  <si>
    <r>
      <rPr>
        <b/>
        <sz val="10"/>
        <rFont val="Arial"/>
        <family val="2"/>
      </rPr>
      <t xml:space="preserve">h. Días de rezago: </t>
    </r>
    <r>
      <rPr>
        <sz val="10"/>
        <rFont val="Arial"/>
        <family val="2"/>
      </rPr>
      <t>Escriba los días que tarda la información para estar disponible después de cumplido el periodo de medición.</t>
    </r>
  </si>
  <si>
    <r>
      <rPr>
        <b/>
        <sz val="10"/>
        <rFont val="Arial"/>
        <family val="2"/>
      </rPr>
      <t>i. Serie disponible:</t>
    </r>
    <r>
      <rPr>
        <sz val="10"/>
        <rFont val="Arial"/>
        <family val="2"/>
      </rPr>
      <t xml:space="preserve"> Indique la fecha desde la cuál es posible tener acceso a la serie de datos del indicador. </t>
    </r>
  </si>
  <si>
    <t>Paso 3. Seguimiento</t>
  </si>
  <si>
    <r>
      <t xml:space="preserve">
</t>
    </r>
    <r>
      <rPr>
        <b/>
        <sz val="10"/>
        <rFont val="Arial"/>
        <family val="2"/>
      </rPr>
      <t>a. Avance acumulado del indicador de resultado:</t>
    </r>
    <r>
      <rPr>
        <sz val="10"/>
        <rFont val="Arial"/>
        <family val="2"/>
      </rPr>
      <t xml:space="preserve">
- El avance acumulado del indicador de la acción debe estar expresado </t>
    </r>
    <r>
      <rPr>
        <b/>
        <sz val="10"/>
        <color rgb="FFC00000"/>
        <rFont val="Arial"/>
        <family val="2"/>
      </rPr>
      <t>en términos porcentuales o valores absolutos</t>
    </r>
    <r>
      <rPr>
        <sz val="10"/>
        <rFont val="Arial"/>
        <family val="2"/>
      </rPr>
      <t xml:space="preserve">, dependiendo de cómo fue formulado el indicador de seguimiento. El registro de las metas debe ser acumulado y debe corresponder a la fechas de corte de seguimiento.
- El porcentaje de avance acumulado del indicador de la acción, se calcula con la siguiente fórmula: 
</t>
    </r>
    <r>
      <rPr>
        <b/>
        <sz val="10"/>
        <color rgb="FFC00000"/>
        <rFont val="Arial"/>
        <family val="2"/>
      </rPr>
      <t xml:space="preserve">Porcentaje de avance acumulado del indicador = (avance acumulado del indicador de la acción Ni en el corte N/ meta del indicador de la acción Ni para el año del corte).
</t>
    </r>
    <r>
      <rPr>
        <sz val="10"/>
        <color rgb="FFC00000"/>
        <rFont val="Arial"/>
        <family val="2"/>
      </rPr>
      <t xml:space="preserve">
</t>
    </r>
    <r>
      <rPr>
        <sz val="10"/>
        <rFont val="Arial"/>
        <family val="2"/>
      </rPr>
      <t>Tenga en cuenta que el avance acumulado del indicador se calcula con respecto a cada una de las metas establecidas en los cortes de seguimiento.</t>
    </r>
    <r>
      <rPr>
        <b/>
        <sz val="10"/>
        <color rgb="FFC00000"/>
        <rFont val="Arial"/>
        <family val="2"/>
      </rPr>
      <t xml:space="preserve">
</t>
    </r>
    <r>
      <rPr>
        <b/>
        <sz val="10"/>
        <color rgb="FFFF0000"/>
        <rFont val="Arial"/>
        <family val="2"/>
      </rPr>
      <t xml:space="preserve">
</t>
    </r>
  </si>
  <si>
    <r>
      <rPr>
        <b/>
        <sz val="10"/>
        <rFont val="Arial"/>
        <family val="2"/>
      </rPr>
      <t xml:space="preserve">b) Datos del responsable del indicador: 
- </t>
    </r>
    <r>
      <rPr>
        <sz val="10"/>
        <rFont val="Arial"/>
        <family val="2"/>
      </rPr>
      <t xml:space="preserve">Se debe escribir el nombre de la persona responsable de reportar la información de avance de este indicador en los términos presentados en la ficha técnica. 
- Para el campo de entidad y dependencia escriba nombres completos y evite el uso de siglas. 
</t>
    </r>
  </si>
  <si>
    <t>Paso 4. Observaciones</t>
  </si>
  <si>
    <t xml:space="preserve">Escriba los comentarios que deban tenerse en cuenta sobre el indicador, y que no fueron recogidos a través de la ficha técnica. Incluye comentarios que se consideren pertinentes para la conceptualización y comprensión del indicador. </t>
  </si>
  <si>
    <t>Paso 5. Tabla de Indicadores</t>
  </si>
  <si>
    <t>A partir de la hoja de vida de cada indicador de resultado, diligencie los campos requeridos en la pestaña de Indicadores de resultado (IR).</t>
  </si>
  <si>
    <t>Recomendaciones de forma</t>
  </si>
  <si>
    <t>1. No modifique el formato del Plan de acción y seguimiento en cuanto a: tipo de letra, nombres de las columnas y de las filas, bordes, colores de las celdas, formatos de las columnas correspondientes nombradas "% de avance".</t>
  </si>
  <si>
    <t>2. En el Plan de Acción, elimine y/o adicione columnas y filas conforme al número de objetivos, acciones, vigencias y cortes. Asegúrese de mantener el formato cuando adicione y/o elimine columnas y filas.</t>
  </si>
  <si>
    <t>3. Asegúrese de aplicar y copiar en el Plan de Acción las fórmulas de cálculo para las filas y columnas que tienen fórmulas: "Avance acumulado", "% de avance", "%de cumplimiento acumulado de los objetivos", "Avance de las acciones" y "Avance financiero".</t>
  </si>
  <si>
    <t xml:space="preserve">4. Haga buen uso de las normas ortográficas. No use mayúsculas sostenidas, alterne entre mayúscula y minúscula. </t>
  </si>
  <si>
    <t>Costo1</t>
  </si>
  <si>
    <t>Costo2</t>
  </si>
  <si>
    <t>Costo3</t>
  </si>
  <si>
    <t>total_costos</t>
  </si>
  <si>
    <t>index</t>
  </si>
  <si>
    <t>lider</t>
  </si>
  <si>
    <t>1.3. Definir las habilidades blandas que debe adquirir el potencial emprendedor para cada una de las fases del emprendimiento y proponer ajustes y articulación de la oferta programática de las entidades del nivel nacional teniendo en cuenta los requerimientos de habilidades establecidos.</t>
  </si>
  <si>
    <t xml:space="preserve">Servicio Nacional de Aprendizaje;  Ministerio de Comercio, Industria y Turismo; Departamento Nacional de Planeación </t>
  </si>
  <si>
    <t xml:space="preserve">1.3. </t>
  </si>
  <si>
    <t>Servicio Nacional de Aprendizaje</t>
  </si>
  <si>
    <t>1.2. Identificar las necesidades de actividades con enfoque psicosocial para emprendedores de población víctima y realizar la transfierencia de conocimiento, metodologías y protocolos a las entidades para su implementación</t>
  </si>
  <si>
    <t>Unidad de Víctimas; Ministerio del Trabajo; Departamento Administrativo para la Prosperidad Social;  Ministerio de Comercio, Industria y Turismo</t>
  </si>
  <si>
    <t xml:space="preserve">1.2. </t>
  </si>
  <si>
    <t>Unidad de Víctimas</t>
  </si>
  <si>
    <t>(Multiple Items)</t>
  </si>
  <si>
    <t>1.1. Desarrollar una estrategia para fomentar la mentalidad y cultura emprendedora, que incentive aspectos como la proactividad, la identificación de soluciones y oportunidades y la creatividad, entre otros.</t>
  </si>
  <si>
    <t xml:space="preserve">Ministerio de Comercio, Industria y Turismo; Servicio Nacional de Aprendizaje; Departamento Administrativo para la Prosperidad Social; </t>
  </si>
  <si>
    <t xml:space="preserve">1.1. </t>
  </si>
  <si>
    <t>1.4. Desarrollar e implementar una estrategia para fomentar en los emprendimientos  la innovación social, la sostenibilidad ambiental, la cooperación, en otros, incluyendo la promoción del modelo de sociedades BIC y la economía solidaria.</t>
  </si>
  <si>
    <t xml:space="preserve">1.4. </t>
  </si>
  <si>
    <t>Row Labels</t>
  </si>
  <si>
    <t>Count of index</t>
  </si>
  <si>
    <t>Desarrollaran campañas que visibilicen a mujeres emprendedoras y promueva el empoderamiento económico de ellas a través del emprendimiento.</t>
  </si>
  <si>
    <t>Departamento Administrativo de la Presidencia de la República; Ministerio de Comercio, Industria y Turismo; Servicio Nacional de Aprendizaje</t>
  </si>
  <si>
    <t>Desar</t>
  </si>
  <si>
    <t>1.5. Formular e implementar una estrategia de fortalecimiento a emprendimientos de subsistencia e inclusión, que permita el mejoramiento de las capacidades productivas, a través de iniciativas de asistencia técnica y mentorías, incluyendo apoyo técnico para trámites y requisitos de producto y funcionamiento, de acuerdo con las realidades locales.</t>
  </si>
  <si>
    <t xml:space="preserve">1.5. </t>
  </si>
  <si>
    <t>1.6. Diseñar e implementar un esquema de oferta de servicios modulares para empresarios y emprendedores que requieran de fortalecimiento en capacidades contables, gerenciales, financieras, negociación, mercadeo y gestión del financiamiento, entre otras, garantizando la inclusión de un énfoque especial para aquellos empresarios y emprededores pertenecientes a poblaciones vulnerables y de especial protección constitucional.</t>
  </si>
  <si>
    <t>Ministerio de Comercio, Industria y Turismo; Servicio Nacional de Aprendizaje; Departamento Nacional de Planeación</t>
  </si>
  <si>
    <t xml:space="preserve">1.6. </t>
  </si>
  <si>
    <t>1.8. Desarrollar un estudio de brechas de capital humano para todos los actores del ecosistema de emprendimiento en el que se identifique los perfiles estratégicos (cantidad y calidad), con diferenciación de género e implementar recomendaciones y acciones de generación y atracción de talento en los perfiles estratégicos identificados.</t>
  </si>
  <si>
    <t>Ministerio de Comercio, Industria y Turismo; Departamento Nacional de Planeación; Ministerio de Educación Nacional; Ministerio del Trabajo; Ministerio de Ciencia, Tecnología e innovación</t>
  </si>
  <si>
    <t xml:space="preserve">1.8. </t>
  </si>
  <si>
    <t>Fondo Nacional de Garantías</t>
  </si>
  <si>
    <t xml:space="preserve">1.9. Diseñar y desarrollar estrategias para la implementación de un enfoque de concurrencia de habilidades en los programas de emprendimiento donde se promueva la distribución de habilidades y responsabilidades en equipos multidisciplinarios. </t>
  </si>
  <si>
    <t xml:space="preserve">1.9. </t>
  </si>
  <si>
    <t>2.1. Diseñar e implementar instrumentos para la profundización y fomento de las microfinanzas para emprendimientos y micronegocios en contextos urbanos y rurales, a través de alianzas con entidades sin ánimo de lucro especializadas en crédito microempresarial, entre otros mecanismos, incluyendo un enfoque especial para las poblaciones vulnerables y de especial protección constitucional.</t>
  </si>
  <si>
    <t>Ministerio de Comercio, Industria y Turismo; Departamento Administrativo para la Prosperidad Social; Ministerio de Agricultura y Desarrollo Rural</t>
  </si>
  <si>
    <t xml:space="preserve">2.1. </t>
  </si>
  <si>
    <t>Ministerio de Ciencia, Tecnología e Innovación</t>
  </si>
  <si>
    <t>2.3. Diseñar e implementar modelos de scoring para emprendedores acompañados de capacitación tanto a emprendimientos como a entidades financieras, para instrumentos de financiación tales como líneas de créditos, líneas de leasing, entre otros.</t>
  </si>
  <si>
    <t>Ministerio de Comercio, Industria y Turismo; Departamento Nacional de Planeación; Superintendencia Financiera de Colombia; Banco de Comercio Exterior S.A (Bancóldex)</t>
  </si>
  <si>
    <t xml:space="preserve">2.3. </t>
  </si>
  <si>
    <t>2.6. Desarrollar estudio e implementar un piloto de esquema de garantías tecnológicas para emprendimientos de base científico/tecnológico</t>
  </si>
  <si>
    <t xml:space="preserve">2.6. </t>
  </si>
  <si>
    <t>Ministerio de Tecnologías de la Información y las Comunicaciones</t>
  </si>
  <si>
    <t>2.7. Revisar la oferta de instrumentos de cofinanciación existentes para la población vulnerable y de especial protección , y proponer su ajuste o la creación de nuevos instrumentos, identificando e implementando buenas prácticas para la entrega de capital semilla, capital de trabajo, accesos a activos productivos, materiales e insumos.</t>
  </si>
  <si>
    <t>Ministerio de Comercio, Industria y Turismo; Departamento Administrativo para la Prosperidad Social; Ministerio de Agricultura y Desarrollo Rural; Departamento Nacional de Planeación</t>
  </si>
  <si>
    <t xml:space="preserve">2.7. </t>
  </si>
  <si>
    <t>2.8. Revisar y ajustar los instrumentos de capital semilla del Fondo Emprender, para reducir los tiempos y aumentar la eficiencia en los procesos de selección de beneficiarios, evaluación de planes de negocio, formalización de contratos y entrega y condonación de los recursos, entre otras oportunidades de mejora que se identifiquen.</t>
  </si>
  <si>
    <t xml:space="preserve">2.8. </t>
  </si>
  <si>
    <t>2.9. Escalar y rediseñar mecanismos para otorgar capital semilla a través del Fondo Emprender, a emprendimientos de base tecnológica o con vocación innovadora, donde se consideren para la condonación, entre otros ajustes, igual relevancia al crecimiento en ventas que a la generación de empleos formales.</t>
  </si>
  <si>
    <t xml:space="preserve">2.9. </t>
  </si>
  <si>
    <t>Grand Total</t>
  </si>
  <si>
    <t>2.10. Estructurar e implementar un vehículo de inversión de CT+i, que incluya financiación de emprendimientos de base tecnológica   en sus etapas tempranas.</t>
  </si>
  <si>
    <t>2.10.</t>
  </si>
  <si>
    <t xml:space="preserve">2.12. Diseñar e implementar un mecanismo mediante el cual el registro de los recursos de capital condonable o cofinanciación otorgados por el Gobierno Nacional (ej. SENA y iNNpulsa Colombia), en los estados financieros de los emprendedores, no se conviertan en un limitante para acceder a otros mecanismos de financiación. </t>
  </si>
  <si>
    <t>Ministerio de Comercio, Industria y Turismo; Servicio Nacional de Aprendizaje; Unidad Administrativa Especial Junta Central de Contadores</t>
  </si>
  <si>
    <t>2.12.</t>
  </si>
  <si>
    <t>2.11. Diseñar e implementar un mecanismo de financiamiento para el crecimiento de los emprendimientos que se deriven de los resultados de procesos de CT+I.</t>
  </si>
  <si>
    <t>2.11.</t>
  </si>
  <si>
    <t>2.14. Diseñar e implementar estrategias de formación de nuevos gestores de de inversión ángel y fondos de capital emprendedor, para fomentar este tipo  de instrumentos de financiación para el emprendimiento. Se podrán incluir la estructuración de instrumentos para cofinanciar la puesta en marcha de los fondos de capital emprendedor.</t>
  </si>
  <si>
    <t>Ministerio de Comercio, Industria y Turismo;  Banco de Comercio Exterior S.A (Bancóldex); Departamento Nacional de Planeación</t>
  </si>
  <si>
    <t>2.14.</t>
  </si>
  <si>
    <t>Lider acción</t>
  </si>
  <si>
    <t>No. De acciones</t>
  </si>
  <si>
    <t>Acciones</t>
  </si>
  <si>
    <t xml:space="preserve">2.16. Expedir regulación que permita flexibilizar las condiciones de entrada y comercialización de participaciones de Fondos de Capital Privado, de manera que se creen condiciones de mercado que promuevan los Fondos de Capital emprendedor tanto desde la oferta como desde la demanda. </t>
  </si>
  <si>
    <t>2.16.</t>
  </si>
  <si>
    <t>Unidad de Proyección Normativa y Estudios de Regulación Financiera</t>
  </si>
  <si>
    <t>2.15. Diseñar e implementar un instrumento de garantías que incluyan valores representativos de deuda, de capital social u operaciones de inversión en fondos de inversión colectiva que tengan como propósito impulsar y/o apalancar emprendimientos y proyectos productivos.</t>
  </si>
  <si>
    <t>2.15.</t>
  </si>
  <si>
    <t>3.1. Desarrollar una agenda de encuentros e intercambio de experiencias y conformar redes de apoyo entre los emprendedores de unidades productivas y micronegocios y de ellos con diferentes actores que pueden generar oportunidades de comercialización, negocios inclusivos e innovación.</t>
  </si>
  <si>
    <t>Ministerio de Comercio, Industria y Turismo; Departamento Administrativo para la Prosperidad Social</t>
  </si>
  <si>
    <t xml:space="preserve">3.1. </t>
  </si>
  <si>
    <t>5.12; 5.3</t>
  </si>
  <si>
    <t>3.2. Desarrollar una agenda de espacios de encuentro con los beneficiarios de los programas de apoyo al emprendimiento del Fondo Emprender, donde se fomenten las redes entre emprendedores con intercambio de experiencias, contactos, cadenas productivas, mentalidad de innovación, entre otros.</t>
  </si>
  <si>
    <t xml:space="preserve">3.2. </t>
  </si>
  <si>
    <t>2.10; 4.4</t>
  </si>
  <si>
    <t>3.3. Integrar las Redes Regionales para el Emprendimiento al Sistema Nacional de Competitividad e Innovación – SNCI a través de las Comisiones Regionales de Competitividad  e Innovación, así como apoyar y asesorar las agendas en temas de apoyo al emprendimiento de las CRCI, con el objetivo de articular las políticas nacionales y locales respondiendo a necesidades propias de cada región.</t>
  </si>
  <si>
    <t>Departamento Administrativo de la Presidencia de la República; Ministerio de Comercio, Industria y Turismo</t>
  </si>
  <si>
    <t xml:space="preserve">3.3. </t>
  </si>
  <si>
    <t>1.8; 2.1; 2.7; 3.1; 5.14; 5.16</t>
  </si>
  <si>
    <t>3.4. Diseñar e implementar una estrategia de fomento para las redes de ángeles inversionistas, orientado a la creación de nuevas redes y el sostenimiento de ellas; estableciendo un sistema de medición de la actividad ángel del país y seguimiento anual de las operaciones de inversión realizadas.</t>
  </si>
  <si>
    <t>Ministerio de Comercio, Industria y Turismo; Banco de Comercio Exterior S.A (Bancóldex)</t>
  </si>
  <si>
    <t xml:space="preserve">3.4. </t>
  </si>
  <si>
    <t>3.5. Diseñar e implementar mecanismos para la organización de redes microempresariales que propicien alianzas de cooperación, economías de escala, encadenamientos productivos, contacto con empresas ancla, suma de capacidades productivas, mecanismos alternativos de financiamiento propios  y la participación asociativa en compras públicas.</t>
  </si>
  <si>
    <t xml:space="preserve">3.5. </t>
  </si>
  <si>
    <t>3.6. Promover y facilitar la creación de plataformas físicas y tecnológicas que permitan a emprendimientos y microempresas de diferentes sectores asociarse y desarrollar modelos de distribución y comercialización de manera directa, reduciendo costos de intermediación.</t>
  </si>
  <si>
    <t xml:space="preserve">3.6. </t>
  </si>
  <si>
    <t>3.7. Diseñar un programa de asociatividad agroempresarial integrada, el cual consistirá en la conformación de alianzas productivas territoriales  entre comercializadores de gran tamaño y organizaciones de productores rurales maduras y de gran tamaño, o redes de organizaciones de productores rurales, como potenciadores del desarrollo productivo local.</t>
  </si>
  <si>
    <t>Ministerio de Agricultura y Desarrollo Rural; Unidad Administrativa Especial de Organizaciones Solidarias; Ministerio de Comercio, Industria y Turismo</t>
  </si>
  <si>
    <t xml:space="preserve">3.7. </t>
  </si>
  <si>
    <t>3.8. Robustecer una estrategia de internacionalización de los emprendimientos, orientados a los mercados internacionales, que podrán incluir procesos de incubación y aceleración en los principales ecosistemas de emprendimiento del mundo</t>
  </si>
  <si>
    <t xml:space="preserve">3.8. </t>
  </si>
  <si>
    <t>3.9. Diseñar e implementar una estrategia para promover e impulsar el crecimiento, expansión e internacionalización de emprendimientos y mipymes Colombianas a través del modelo de franquicia.</t>
  </si>
  <si>
    <t xml:space="preserve">3.9. </t>
  </si>
  <si>
    <t>3.10. Diseñar e implementar una estrategia integral para fomentar el uso estratégico de la propiedad intelectual (PI) de los emprendimientos de crecimiento, la cual deberá estar articulada con la Política Nacional de Propiedad Intelectual, donde se capacite a los emprendedores sobre los beneficios y sistemas de protección de los derechos de PI,  la identificación del potencial de aplicación internacional de su PI y se les brinde orientación y acompañamiento durante procesos de internacionalización de sus productos.</t>
  </si>
  <si>
    <t>Ministerio de Comercio, Industria y Turismo; Superintendencia de Industria y Comercio; Dirección Nacional de Derecho de Autor; Departamento Nacional de Planeación</t>
  </si>
  <si>
    <t>3.10.</t>
  </si>
  <si>
    <t>4.1.Diseñar e implementar mecanismos de acceso y utilización de herramientas tecnológicas para el desarrollo de iniciativas productivas y emprendimientos digitales por parte de la población en pobreza, vulnerable y víctima, con el objeto de reducir la brecha de inclusión digital, apoyados en la información de focalización de los programas y proyectos de conectividad.</t>
  </si>
  <si>
    <t>Ministerio de Tecnologías de la Información y las Comunicaciones; 
Ministerio de Comercio, Industria y Turismo; 
Departamento Administrativo para la Prosperidad Social</t>
  </si>
  <si>
    <t>4.1.D</t>
  </si>
  <si>
    <t>4.2. Diseñar e implementar oferta de servicios modulares a emprendimientos que requieran fortalecimiento en el desarrollo de habilidades digitales básicas, capacidades de marketing digital, diseño web, comercio electrónico,  entre otros.  Este diseño de servicios modulares incluirá la organización de la oferta de los Centros de Desarrollo Empresarial y los Centros de Transformación Digital Empresarial.</t>
  </si>
  <si>
    <t>Ministerio de Tecnologías de la Información y las Comunicaciones; 
Ministerio de Comercio, Industria y Turismo;
Servicio Nacional de Aprendizaje</t>
  </si>
  <si>
    <t xml:space="preserve">4.2. </t>
  </si>
  <si>
    <t>Crear y fortalecer una red de apoyo e intercambio de información entre los emprendedores, que promueva el conocimiento y la utilización de herramientas tecnológicas y aplicativos para fortalecer el desarrollo de sus ideas de negocio.</t>
  </si>
  <si>
    <t xml:space="preserve">Ministerio de Tecnologías de la Información y las Comunicaciones; </t>
  </si>
  <si>
    <t>Crear</t>
  </si>
  <si>
    <t>4.3. Diseñar e implementar una estrategia con los Tecnoparques y otros actores relevantes para generar emprendimientos a partir de los resultados de las investigaciones, teniendo en cuenta las necesidades del sector productivo.</t>
  </si>
  <si>
    <t xml:space="preserve">4.3. </t>
  </si>
  <si>
    <t>4.4. Diseñar e implementar una estrategia para la generación de Spin-offs universitarios y corporativos que permita la generación de empresas de base científico/tecnológica, permitiendo el desarrollo de capacidades, identificación de oportunidades de negocio y nuevas fuentes de ingreso.</t>
  </si>
  <si>
    <t>Ministerio de Ciencia, Tecnología e Innovación; Ministerio de Comercio, Industria y Turismo; Departamento Nacional de Planeación</t>
  </si>
  <si>
    <t xml:space="preserve">4.4. </t>
  </si>
  <si>
    <t xml:space="preserve">4.5. Diseñar una política de Ciencia, Tecnología e Innovación donde se incluyan mecanismos que permitan la formación y vinculación de capital humano de alto nivel con enfoque STEM, para propiciar la generación de emprendimientos innovadores y dinámicos. </t>
  </si>
  <si>
    <t>Departamento Nacional de Planeación; Ministerio de Ciencia, Tecnología e Innovación; Ministerio de Educación Nacional</t>
  </si>
  <si>
    <t xml:space="preserve">4.5. </t>
  </si>
  <si>
    <t xml:space="preserve">4.6. Diseñar e implementar una estrategia para el fortalecimiento de incubadoras y aceleradoras en el país que permita aumentar la oferta de apoyo a los emprendimientos, especialmente a los de base tecnológica. </t>
  </si>
  <si>
    <t xml:space="preserve">4.6. </t>
  </si>
  <si>
    <t>5.1 Coordinar el ajuste y articulación de la oferta del gobierno nacional para la atención y apoyo a emprendedores, que defina roles competencias y actores responsables, en el marco del Comité Técnico de Emprendimiento y en articulación con la Mesa de Equidad</t>
  </si>
  <si>
    <t>5.1 C</t>
  </si>
  <si>
    <t>5.2. Realizar mapeo periódico y generar recomendaciones sobre los instrumentos de las entidades de orden nacional para el apoyo a emprendimientos y microempresas,  derivados de la aplicación de la metodología de Articulación para la Competitividad</t>
  </si>
  <si>
    <t xml:space="preserve">5.2. </t>
  </si>
  <si>
    <t>5.3. Diseñar e implementar una estrategia de despliegue territorial para dar a conocer la oferta institucional en emprendimiento rural aprovechando los distintos canales institucionales e instancias de participación de organizaciones de mujeres, jóvenes y otros grupos poblacionales.</t>
  </si>
  <si>
    <t>Ministerio de Agricultura y Desarrollo Rural; Unidad Administrativa Especial de Organizaciones Solidarias</t>
  </si>
  <si>
    <t xml:space="preserve">5.3. </t>
  </si>
  <si>
    <t>5.4. Diseñar e implementar un esquema de atención que considere diferentes puntos de suministro de información, presencial o virtual como la Red de Centros de Desarrollo Empresarial y demás puntos de atención a emprendedores, que propenda por una gestión eficaz de la información, y donde se pueda orientar a la población hacia la oferta programática de acuerdo con sus necesidades.</t>
  </si>
  <si>
    <t xml:space="preserve">Ministerio de Comercio, Industria y Turismo; </t>
  </si>
  <si>
    <t xml:space="preserve">5.4. </t>
  </si>
  <si>
    <t>5.5. Diseñar e implementar un proceso de focalización integral para la oferta programática en emprendimiento, con instrumentos de perfilamiento y caracterización, para la selección óptima de beneficiarios e identificación de potenciales emprendedores.</t>
  </si>
  <si>
    <t xml:space="preserve">5.5. </t>
  </si>
  <si>
    <t>5.6. Diseñar e implementar mecanismos de identificación de unidades productivas y micronegocios con posibilidad de rápido crecimiento y gestionar su enrutamiento hacia la oferta que potencie su desarrollo.</t>
  </si>
  <si>
    <t xml:space="preserve">5.6. </t>
  </si>
  <si>
    <t>5.7. Construir un sistema de información integrado que permita el monitoreo de los beneficiarios de los programas de apoyo al emprendimiento en las diferentes etapas de intervención.</t>
  </si>
  <si>
    <t xml:space="preserve">5.7. </t>
  </si>
  <si>
    <t>5.8. Diseñar e implementar un observatorio nacional para el emprendimiento y la microempresa</t>
  </si>
  <si>
    <t xml:space="preserve">5.8. </t>
  </si>
  <si>
    <t>Implementar y administrar el Sistema de Información de Actividades Económicas Informales (SIECI), como instrumento estadístico para identificar y caracterizar unidades económicas para el diseño e implementación de políticas públicas orientadas a la formalización empresarial.</t>
  </si>
  <si>
    <t>Imple</t>
  </si>
  <si>
    <t>Departamento Administrativo Nacional de Estadística</t>
  </si>
  <si>
    <t>5.9. Desarrollar estudios de evaluación de impacto de los programas de apoyo para el emprendimiento de DPS e implementar un plan de ajuste con las recomendaciones.</t>
  </si>
  <si>
    <t xml:space="preserve">5.9. </t>
  </si>
  <si>
    <t>5.10. Desarrollar estudios de evaluación de impacto de los programas de apoyo para el emprendimiento de SENA  e implementar un plan de ajuste con las recomendaciones.</t>
  </si>
  <si>
    <t>5.10.</t>
  </si>
  <si>
    <t>5.11. Desarrollar estudios de evaluación de impacto de los programas de apoyo para el emprendimiento de MinCIT e implementar un plan de ajuste con las recomendaciones.</t>
  </si>
  <si>
    <t>5.11.</t>
  </si>
  <si>
    <t>5.12. Desarrollar estudios de evaluación de impacto de los programas de apoyo para el emprendimiento del Ministerio de Agricultura y Desarrollo Rural e implementar un plan de ajuste con las recomendaciones.</t>
  </si>
  <si>
    <t>5.12.</t>
  </si>
  <si>
    <t>5.13. Elaborar y proponer cambios en el marco regulatorio que propicie el emprendimiento y el crecimiento, consolidación y sostenibilidad de las empresas, con el fin de aumentar el bienestar social y generar equidad.</t>
  </si>
  <si>
    <t>5.13.</t>
  </si>
  <si>
    <t>5.14. Diseñar y difundir guías y asesorías para la generación de consultorios empresariales en instituciones de educación superior y cámaras de comercio, como mecanismos de asesoría gratuita a emprendimientos y microempresas, incluyendo iniciativas de población en situación de pobreza con al menos dos años de actividad, con el fin de proveer asesoría gratuita para facilitar su crecimiento, innovación, gestión para el acceso a financiación y a los mercados de bienes y servicios, mejoramiento de procesos productivos, diversificación de oportunidades de comercialización, entre otros.</t>
  </si>
  <si>
    <t xml:space="preserve">Ministerio de Comercio, Industria y Turismo; Ministerio de Educación Nacional </t>
  </si>
  <si>
    <t>5.14.</t>
  </si>
  <si>
    <t xml:space="preserve">5.15 Diseñar e incorporar trámites de cierre y liquidación de empresas en la Ventanilla Única Empresarial (VUE) </t>
  </si>
  <si>
    <t>5.15.</t>
  </si>
  <si>
    <t>5.16. Diseñar e implementar mecanismos de sensibilización y formación de empresarios y  Cámaras de Comercio, entre otros actores, para la utilización e implementación  de mecanismos expeditos para la reorganización y liquidación de empresas, generados por el Decreto 560 de 2020 y el Decreto 772 de 2020.</t>
  </si>
  <si>
    <t>Ministerio de Comercio, Industria y Turismo; Superintendencia de Sociedades</t>
  </si>
  <si>
    <t>5.16.</t>
  </si>
  <si>
    <t>4.1. Diseñar e implementar mecanismos de acceso y utilización de herramientas tecnológicas para el desarrollo de iniciativas productivas y emprendimientos digitales por parte de la población en pobreza, vulnerable y víctima, con el objeto de reducir la brecha de inclusión digital, apoyados en la información de focalización de los programas y proyectos de conectividad.</t>
  </si>
  <si>
    <t>aida.solano@unidadvictimas.gov.co; juan.giraldo@prosperidadsocial.gov.co; sacero@mincit.gov.co</t>
  </si>
  <si>
    <t>Adriana Salazar; Carlos Arturo Gamba Castillo; Juan Camilo Giraldo</t>
  </si>
  <si>
    <t>Juan Camilo Giraldo</t>
  </si>
  <si>
    <t>juan.giraldo@prosperidadsocial.gov.co</t>
  </si>
  <si>
    <t>Porcentaje de avance en el desarrollo de  una estrategia para contribuir a la estabilización y sostenibilidad de micronegocios de población en pobreza y vulnerable, en el marco del  laboratorio social de inclusión productiva cumpliendo con los criterios de focalización de la entidad</t>
  </si>
  <si>
    <t>Si, 5.5</t>
  </si>
  <si>
    <t>Si, 5.4</t>
  </si>
  <si>
    <t>Departamento Administrativo para la Prosperidad Social; Ministerio de Comercio, Industria y Turismo; Ministerio de Agricultura y Desarrollo Rural</t>
  </si>
  <si>
    <t xml:space="preserve">juan.giraldo@prosperidadsocial.gov.co; sacero@mintic.gov.co; sergio.ramirez@minagricultura.gov.co
</t>
  </si>
  <si>
    <t>Subdirección General de Programas y Proyectos; Dirección de Mipymes; Dirección de Capacidades Productivas y Generación de Ingresos; Dirección de Desarrollo Social</t>
  </si>
  <si>
    <t>Subdirección General de Programas y Proyectos;  Dirección de Mipymes; Dirección de Capacidades Productivas y Generación de Ingresos</t>
  </si>
  <si>
    <t>Subdirección General de Programas y Proyectos</t>
  </si>
  <si>
    <t>5.16 Desarrollar estudios de evaluación de impacto y/o de resultados de los programas de apoyo para el emprendimiento del Ministerio de Agricultura y Desarrollo Rural e implementar un plan de ajuste con las recomendaciones.</t>
  </si>
  <si>
    <t>Dirección de Economía Digital; Dirección de Mipymes; Subdirección General de Programas y Proyectos; Dirección de Capacidades Productivas y Generación de Ingresos</t>
  </si>
  <si>
    <t>iNNpulsa Colombia; Coordinación Nacional de Emprendimiento y del Fondo Emprender; Subdirección General de Programas y Proyectos</t>
  </si>
  <si>
    <t>Generar condiciones habilitantes en el ecosistema emprendedor para la creación, sostenibilidad y crecimiento de emprendimientos que contribuyan a la generación de ingresos, riqueza y aumentos en la productividad e internacionalización de las empresas del país.</t>
  </si>
  <si>
    <t>Objetivo 2: Mejorar el acceso y la sofisticación de mecanismos de financiamiento para apoyar a los emprendimientos en sus diferentes etapas de crecimiento e incentivar la consolidación de un ecosistema de inversión y financiación con énfasis en el emprendimiento.</t>
  </si>
  <si>
    <t>adriana.salazar@innpulsacolombia.com; Cgamba@sena.edu.co; juan.giraldo@prosperidadsocial.gov.co</t>
  </si>
  <si>
    <t>Aida Joanne Solano; Juan Camilo Giraldo; Sandra Acero</t>
  </si>
  <si>
    <t>Sandra Acero; Ibeth Diaz; Carlos Arturo Gamba; Juan Sebastián Robledo; Sergio Enrique Ramirez Payares</t>
  </si>
  <si>
    <t>sacero@mincit.gov.co; ibeth.diaz@innpulsacolombia.com; cgamba@sena.edu.co; jsrobledo@dnp.gov.co; sergio.ramirez@minagricultura.gov.co</t>
  </si>
  <si>
    <t>Ministerio de Comercio, Industria y Turismo; Servicio Nacional de Aprendizaje; Departamento Nacional de Planeación; Ministerio de Agricultura y Desarrollo Rural</t>
  </si>
  <si>
    <t>1.8 Diseñar e implementar una estrategia para la prestación de asistencia técnica integral para creación de modelos empresariales viables y el desarrollo productivo de las empresas de mujeres, especialmente para la estructuración y ejecución de proyectos productivos y la creación de modelos empresariales viables y rentables.</t>
  </si>
  <si>
    <t>Johan Sebastian Eslava Garzon; Sandra Martínez; Victor Galindo</t>
  </si>
  <si>
    <t>2.9 Diseñar e implementar un mecanismo mediante el cual el registro de los recursos de capital condonable o cofinanciación otorgados por el Gobierno Nacional (ej. SENA y iNNpulsa Colombia), en los estados financieros de los emprendedores, no se conviertan en un limitante para acceder a otros mecanismos de financiación.</t>
  </si>
  <si>
    <t>Ministerio de Comercio, Industria y Turismo; Banco de Comercio Exterior S.A; Departamento Nacional de Planeación</t>
  </si>
  <si>
    <t>2.12 Expedir regulación que permita flexibilizar las condiciones de entrada y comercialización de participaciones de Fondos de Capital Privado, de manera que se creen condiciones de mercado que promuevan los Fondos de Capital emprendedor tanto desde la oferta como desde la demanda.</t>
  </si>
  <si>
    <t>daniel.mendez@urf.gov.co; dmesa@urf.gov.co; orlando.beltran@innpulsacolombia.com; jsrobledo@dnp.gov.co</t>
  </si>
  <si>
    <t>Sí, 3.2; 3.5; 3.7</t>
  </si>
  <si>
    <t>3.1 Acompañar el proceso de articulación para las agendas de encuentros, intercambio de experiencias y redes de emprendimiento entre unidades productivas y de ellos con diferentes actores, diseñadas por el conjunto de entidades líderes, con el fin de generar oportunidades de comercialización, negocios inclusivos y fomentar la participación en escenarios productivos y comerciales.</t>
  </si>
  <si>
    <t>Porcentaje de avance en el acompañamiento del proceso de articulación para las agendas de encuentros, intercambio de experiencias y redes de emprendimiento entre unidades productivas y de ellos con diferentes actores</t>
  </si>
  <si>
    <t>Ministerio de Comercio, Industria y Turismo; Departamento Administrativo de la Presidencia de la República</t>
  </si>
  <si>
    <t>Porcentaje de avance en los programas ofertados a través de plataformas físicas y virtuales.</t>
  </si>
  <si>
    <t xml:space="preserve">Juan David Builes Giraldo; Juan Sebastián Robledo </t>
  </si>
  <si>
    <t>juan.builes@innpulsacolombia.com; jsrobledo@dnp.gov.co</t>
  </si>
  <si>
    <t>mlara@mintic.gov.co; sacero@mincit.gov.co; juan.giraldo@prosperidadsocial.gov.co; sergio.ramirez@minagricultura.gov.co</t>
  </si>
  <si>
    <t>Porcentaje de avance en el diseño e implementación de una oferta de servicios modulares a emprendimientos que requieran fortalecimiento en el desarrollo de habilidades digitales.</t>
  </si>
  <si>
    <t>Dirección de Transferencia y Uso de Conocimiento</t>
  </si>
  <si>
    <t>5.2 Realizar mapeo periódico y generar recomendaciones sobre los instrumentos de las entidades de orden nacional para el apoyo a emprendimientos y microempresas,  derivados de la aplicación de la metodología de Articulación para la Competitividad.</t>
  </si>
  <si>
    <t>Sumatoria del porcentaje de avance en la generación de recomendaciones y monitoreo a los ajustes acordados con las entidades de orden nacional sobre los instrumentos de apoyo al emprendimiento y microempresas, derivados de la aplicación periódica de la metodología de Articulación para la Competitividad
Hito 1. Informes (anual) con diagnóstico y recomendaciones ArCo=50%.
Hito 2: Informes de desarrollo del plan de implementación y monitoreo de los ajustes acordados con las entidades de orden nacional sobre los instrumentos de apoyo al emprendimiento y microempresas=50%.</t>
  </si>
  <si>
    <t>5.4 Desarrollar e implementar estrategia para contribuir a la estabilización, sostenibilidad de micronegocios informales con establecimiento y potencial de avanzar en formalización mediante pilotos desarrollados en el marco de un laboratorio social de inclusión productiva.</t>
  </si>
  <si>
    <t>sacero@mincit.gov.co; mtirado@mincit.gov.co</t>
  </si>
  <si>
    <t>Sandra Acero; Miguel Tirado</t>
  </si>
  <si>
    <t>5.5 Desarrollar una estrategia para contribuir a la estabilización y sostenibilidad de micronegocios de población en pobreza y vulnerable, en el marco del  laboratorio social de inclusión productiva cumpliendo con los criterios de focalización de la entidad.</t>
  </si>
  <si>
    <t>Sumatoria del porcentaje de avance en el desarrollo de  una estrategia para contribuir a la estabilización y sostenibilidad de micronegocios de población en pobreza y vulnerable, en el marco del  laboratorio social de inclusión productiva cumpliendo con los criterios de focalización de la entidad
Hito 1. Diseño de estrategia para contribuir a la estabilización y sostenibilidad de micronegocios de población en pobreza y vulnerable=30%.
Hito 2. Implementación de la estrategia para contribuir a la estabilización y sostenibilidad de micronegocios de población en pobreza y vulnerable=50%.
Hito 3. Seguimiento a resultados de la estrategia para contribuir a la estabilización y sostenibilidad de micronegocios de población en pobreza y vulnerable=20%.</t>
  </si>
  <si>
    <t>5.6 Diseñar e implementar un esquema de atención que considere diferentes puntos de suministro de información, presencial o virtual como la Red de Centros de Desarrollo Empresarial y demás puntos de atención a emprendedores, que propenda por una gestión eficaz de la información, y donde se pueda orientar a la población hacia la oferta programática de acuerdo con sus necesidades.</t>
  </si>
  <si>
    <t>5.7 Diseñar e implementar un proceso de focalización integral para la oferta programática en emprendimiento, con instrumentos de perfilamiento y caracterización, para la selección óptima de beneficiarios e identificación de potenciales emprendedores.</t>
  </si>
  <si>
    <t xml:space="preserve">Dirección de Inclusión Productiva; iNNpulsa Colombia;  Dirección de Desarrollo Social; Dirección de Innovación y Desarrollo Empresarial </t>
  </si>
  <si>
    <t>Sandra Acero; Sergio Mendoza; Juan Giraldo; Cesar Augusto Merchán; Juan Sebastián Robledo</t>
  </si>
  <si>
    <t>sacero@mincit.gov.co; sergio.mendoza@innpulsacolombia.com; juan.giraldo@prosperidadsocial.gov.co; camerchan@dnp.gov.co; jsrobledo@dnp.gov.co</t>
  </si>
  <si>
    <t>5.8 Generar una definición de emprendimiento y empresa de mujeres y desarrollar mecanismos de recolección y análisis de información para su medición e impacto.</t>
  </si>
  <si>
    <t>5.9 Diseñar e implementar mecanismos de identificación de unidades productivas y micronegocios con posibilidad de rápido crecimiento y gestionar su enrutamiento hacia la oferta que potencie su desarrollo.</t>
  </si>
  <si>
    <t>sacero@mincit.gov.co; juan.builes@innpulsacolombia.com; juan.giraldo@prosperidadsocial.gov.co; cgamba@sena.edu.co</t>
  </si>
  <si>
    <t>5.10 Incluir información de los programas de apoyo al emprendimiento en el Registro Social, de tal manera que permita el monitoreo de los beneficiarios de los programas de apoyo al emprendimiento en las diferentes etapas de intervención.</t>
  </si>
  <si>
    <t>Germán Briceño; Sandra Acero</t>
  </si>
  <si>
    <t xml:space="preserve"> gbriceno@dnp.gov.co; sacero@mincit.gov.co</t>
  </si>
  <si>
    <t>Sumatoria del porcentaje de avance en la Inclusión de información de los programas de apoyo al emprendimiento en el registro social, de tal manera que permita el monitoreo de los beneficiarios de los programas en las diferentes etapas de intervención
Hito 1. Definición de variables a incluir y gestión con entidades=30%.
Hito 2. Cargue de información al Registro Social =60%.
Hito 3. Capacitación para consulta de información=10%.</t>
  </si>
  <si>
    <t>5.11 Diseñar e implementar un observatorio nacional para el emprendimiento y la microempresa.</t>
  </si>
  <si>
    <t>Sandra Acero; Juan Sebastián Robledo</t>
  </si>
  <si>
    <t>sacero@mincit.gov.co; jsrobledo@dnp.gov.co</t>
  </si>
  <si>
    <t>5.12 Implementar y administrar el Sistema de Información de Actividades Económicas Informales (SIECI), como instrumento estadístico para identificar y caracterizar unidades económicas para el diseño e implementación de políticas públicas orientadas a la formalización empresarial.</t>
  </si>
  <si>
    <t>5.13 Desarrollar estudios de evaluación de impacto y/o de resultados de sus respectivos programas de apoyo para el emprendimiento e implementarán un plan de ajuste con las recomendaciones.</t>
  </si>
  <si>
    <t xml:space="preserve"> Juan Camilo Giraldo; Olga Lucia Romero</t>
  </si>
  <si>
    <t>Subdirección General de Programas y Proyectos; Dirección de Seguimiento y Evaluación de Políticas Públicas</t>
  </si>
  <si>
    <t xml:space="preserve"> juan.giraldo@prosperidadsocial.gov.co; oromero@dnp.gov.co</t>
  </si>
  <si>
    <t>5.14 Desarrollar estudios de evaluación de impacto de los programas de apoyo para el emprendimiento de SENA  e implementar un plan de ajuste con las recomendaciones.</t>
  </si>
  <si>
    <t>5.15 Desarrollar estudios de evaluación de impacto de los programas de apoyo para el emprendimiento de MinCIT e implementar un plan de ajuste con las recomendaciones.</t>
  </si>
  <si>
    <t>5.17 Diseñar e implementar una estrategia de asesoría y acompañamiento para el desarrollo de líneas bases y medición de impacto de los programas de emprendimiento y aceleración impulsados por las cámaras de comercio.</t>
  </si>
  <si>
    <t>5.18 Diseñar e incorporar un sistema de mapeo y seguimiento de las evaluaciones de los programas de emprendimiento, a nivel nacional y regional, que permita identificar fuentes de financiación de los estudios, periodicidad, metodología aplicada, principales resultados, entre otros factores.</t>
  </si>
  <si>
    <t>Dirección de Seguimiento y Evaluación de Políticas Públicas; Dirección de Innovación y Desarrollo Empresarial; Dirección de Desarrollo Social</t>
  </si>
  <si>
    <t>Olga Lucía Romero; Juan Sebastián Robledo; Cesar Augusto Merchán</t>
  </si>
  <si>
    <t>5.19 Elaborar y proponer cambios en el marco regulatorio que propicie el emprendimiento y el crecimiento, consolidación y sostenibilidad de las empresas, con el fin de aumentar el bienestar social y generar equidad.</t>
  </si>
  <si>
    <t>5.20 Establecer planes para la simplificación y virtualización de los trámites de cierre y liquidación de empresas y su incorporación a la Ventanilla Única Empresarial (VUE), como mecanismo de orientación de empresarios y Cámaras de Comercio, entre otros actores, para la utilización e implementación de mecanismos expeditos para la reorganización y liquidación de empresas.</t>
  </si>
  <si>
    <t>Ministerio de Comercio, Industria y Turismo; Departamento Nacional de Planeación; Superintendencia de Sociedades</t>
  </si>
  <si>
    <t>Dirección de Mipymes; Dirección de Innovación y Desarrollo Empresarial; Delegatura de procesos de insolvencia</t>
  </si>
  <si>
    <t>Sandra Acero; Juan Sebastián Robledo; Susana Hivdegi</t>
  </si>
  <si>
    <t>sacero@mincit.gov.co; jsrobledo@dnp.gov.co; SHidvegi@supersociedades.gov.co</t>
  </si>
  <si>
    <t>Sumatoria en el porcentaje de avance en el establecimiento de planes para la simplificación y virtualización de los trámites de cierre y liquidación de empresas y su incorporación a la Ventanilla Única Empresarial (VUE)
Hito 1. Documento con el mapeo de trámites de cierre, liquidación de empresas y propuesta para su simplificación, virtualización e incorporación a través de la ventanilla única empresarial=20%.
Hito 2. Diseño de campañas de orientación y formación dirigida a los empresarios, funcionarios y técnicos de las Cámaras de Comercio en temas de reorganización y liquidación de empresas=20%.
Hito 3. Implementación de campañas=25%.
Hito 4. Incorporación de al simplificación y virtualización de trámites para cierre y liquidación de empresas en la ventanilla única empresarial=25%.
Hito 5. Documento con reporte de resultados y recomendaciones sobre la implementación de estos mecanismos expeditos para la reorganización y liquidación de empresas en las diferentes regiones del país=10%.</t>
  </si>
  <si>
    <t>Sumatoria de creación o constitución por oportunidad de negocio en el mercado /Total de encuestados que respondieron Motivo principal para la creación o constitución del negocio.</t>
  </si>
  <si>
    <t>Numero de estudios de evaluación de impacto y/o de resultado desarrollados para los programas para el emprendimiento del Ministerio de Agricultura y Desarrollo Rural con su respectivo plan de recomendaciones.</t>
  </si>
  <si>
    <t>Sumatoria del numero de estudios de evaluación de impacto y/o de resultado desarrollados para los programas para el emprendimiento del Ministerio de Agricultura y Desarrollo Rural con su respectivo plan de recomendaciones.</t>
  </si>
  <si>
    <t>Sumatoria del porcentaje de avance en el diseño e implementación de una estrategia de asesoría y acompañamiento para el desarrollo de líneas bases y medición de impacto de los programas de emprendimiento y aceleración impulsados por las cámaras de comercio
Hito 1. Diseño de la estrategia y contenidos para las capacitaciones=20%.
Hito 2. Acompañamiento en el desarrollo de talleres y asesorías con las cámaras de comercio=50%.
Hito 3. Socialización de resultados=30%.</t>
  </si>
  <si>
    <t>1.2 Identificar las necesidades de actividades con enfoque psicosocial para emprendedores de población víctima y realizar la transferencia de conocimiento, metodologías y protocolos a las entidades para su implementación.</t>
  </si>
  <si>
    <t>Porcentaje de avance en el diseño de una estrategia para el fortalecimiento de las capacidades gerenciales y buen gobierno corporativo de los emprendedores y en el acompañamiento para su implementación en los programas de  emprendimiento y desarrollo empresarial.</t>
  </si>
  <si>
    <t>Sumatoria del porcentaje de avance en el diseño de una estrategia para el fortalecimiento de las capacidades gerenciales y buen gobierno corporativo de los emprendedores y en el acompañamiento para su implementación en los programas de  emprendimiento y desarrollo empresarial
Hito 1. Generación de estudio diagnóstico sobre las capacidades gerenciales y gobierno corporativo de los emprendimientos=30%.
Hito 2. Elaboración de recomendaciones y diseño de plan de acción para la implementación de estrategias de fortalecimiento capacidades gerenciales y gobierno corporativo de los emprendimientos=40%.
Hito 3. Acompañamiento en la implementación de acciones en los programas de emprendimiento y desarrollo empresarial=30%.</t>
  </si>
  <si>
    <t>Porcentaje de avance en la formulación e implementación de una estrategia de fortalecimiento a emprendimientos de subsistencia e inclusión.</t>
  </si>
  <si>
    <t>Sumatoria del porcentaje de avance en la formulación e implementación de una estrategia de fortalecimiento a emprendimientos de subsistencia e inclusión
Hito 1. Documento con estrategia de fortalecimiento de unidades productivas, micronegocios y microempresas con potencial de crecimiento=30%.
Hito 2. Implementación de estrategia para el fortalecimiento de unidades productivas, micronegocios y microempresas con potencial de crecimiento, que permita el mejoramiento de las capacidades productivas=40%.
Hito 3. Seguimiento y monitoreo de resultados de la implementación de la estrategia de fortalecimiento de las unidades productivas, micronegocios y microempresas con potencial de crecimiento=30%.</t>
  </si>
  <si>
    <t>1.7 Diseñar e implementar un esquema de oferta de servicios modulares para empresarios y emprendedores que requieran de fortalecimiento en capacidades contables, gerenciales, financieras, negociación, mercadeo y gestión del financiamiento, entre otras, garantizando la inclusión de un enfoque especial para aquellos empresarios y emprendedores pertenecientes a poblaciones vulnerables y de especial protección constitucional.</t>
  </si>
  <si>
    <t>Porcentaje de avance en el diseño e implementación de un esquema de oferta de servicios modulares para el fortalecimiento de capacidades contables, gerenciales, financieras básicas, de negociación y mercadeo, entre otras, incluyendo un énfasis especial para iniciativas productivas y micronegocios.</t>
  </si>
  <si>
    <t>Sumatoria del porcentaje de avance en el diseño e implementación de una esquema de oferta de servicios modulares para el fortalecimiento de capacidades contables, gerenciales, financieras básicas, de negociación y mercadeo, entre otras, incluyendo un énfasis especial para iniciativas productivas y micronegocios
Hito 1. Diseño de la oferta de servicios modulares para el fortalecimiento de capacidades=30%
Hito 2. Implementación de la oferta de servicios modulares para el fortalecimiento de capacidades=50%.
Hito 3. Informe periódico de resultados obtenidos de la implementación de la oferta de servicios modulares para el fortalecimiento de capacidades=20%.</t>
  </si>
  <si>
    <t>Porcentaje de avance en la construcción e implementación del modelo estratégico de intervención.</t>
  </si>
  <si>
    <t>Sumatoria en el porcentaje de avance en la construcción e implementación del Modelo estratégico de intervención formulado
Hito 1. Documento con modelo estratégico de intervención dirigido al fortalecimiento y acompañamiento integral a emprendimientos rurales individuales y asociativos dirigidos a población en condiciones de pobreza, pobreza extrema y víctimas del conflicto armado=70%.
Hito 2. Documento con el reporte anual de la implementación del nuevo modelo de intervención**=30%. (2023: 10%; 2024: 10%; 2025:10%)
** Plan Nacional para el apoyo y consolidación de la generación de ingresos de la Economía Campesina, Familiar y Comunitaria - Plan Nacional para la promoción de la comercialización de la producción de la Economía Campesina, Familiar y Comunitaria.</t>
  </si>
  <si>
    <t>Juan Camilo Giraldo; Sandra Acero; Sergio Ramirez Payares</t>
  </si>
  <si>
    <t>Sumatoria del porcentaje de avance en el acompañamiento del proceso de articulación para las agendas de encuentros, intercambio de experiencias y redes de emprendimiento entre unidades productivas y de ellos con diferentes actores
Hito 1. Diseño de articulación de las agendas=30%.
Hito 2. Implementar propuesta de agenda=50%.
Hito 3. Informe de siguiente y resultados de la implementación de la propuesta de agenda=20%.</t>
  </si>
  <si>
    <t>Sumatoria de porcentaje de avance en el desarrollo e implementación de una agenda de espacios de encuentro con los beneficiarios de los programas de apoyo al emprendimiento del Fondo Emprender
Hito 1. Propuesta de agenda de espacios de encuentro con los beneficiarios de los programas de apoyo al emprendimiento del Fondo Emprender=30%.
Hito 2. Implementación de propuesta de agenda de espacios de encuentro con los beneficiarios de los programas de apoyo al emprendimiento del Fondo Emprender=50%.
Hito 3. Informe técnico de seguimiento a la agenda de espacios de encuentro=20%.</t>
  </si>
  <si>
    <t>Sumatoria del porcentaje de avance en los programas ofertados a través de plataformas físicas y virtuales
Hito 1. Caracterización de la población objetivo y definir los espacios físicos y plataformas virtuales a través de los cuales se realizará la oferta=30%.
Hito 2. Formulación de estrategias para el fortalecimiento y uso de las plataformas/espacios definidos=50%.
Hito 3. Seguimiento y oportunidades de mejora en los canales establecidos=20%.</t>
  </si>
  <si>
    <t>Sumatoria en el porcentaje de avance en  el diseño e implementación  de un espacio que permita el  intercambio de información entre los emprendedores e instituciones de apoyo, que promueva el conocimiento y la utilización de herramientas tecnológicas  para fortalecer el desarrollo de sus ideas de negocio
Hito 1. Diseño de una red de apoyo e intercambio de información entre los emprendedores=30%.
Hito 2. Implementación red de apoyo e intercambio de información entre emprendedores=70%.</t>
  </si>
  <si>
    <t>4.8 Diseñar una estrategia para la implementación de garantías mobiliarias con base en propiedad intelectual para el financiamiento de emprendimientos innovadores y base tecnológica.</t>
  </si>
  <si>
    <t>Porcentaje de avance en el diseño de una estrategia para la implementación de garantías mobiliarias con base en propiedad intelectual para el financiamiento de emprendimientos innovadores y base tecnológica.</t>
  </si>
  <si>
    <t>Sumatoria en el porcentaje de avance en el diseño de una estrategia para la implementación de garantías mobiliarias con base en propiedad intelectual para el financiamiento de emprendimientos innovadores y base tecnológica
Hito 1. Documento con diagnóstico sobre  garantías mobiliarias con base en propiedad intelectual y la identificación de barreras para su uso=20%.
Hito 2. Documento diseño de estrategia para la implementación de garantías mobiliarias con base en propiedad intelectual=50%.
Hito 3. Socialización de resultados y plan de acción para su implementación=30%.</t>
  </si>
  <si>
    <t>Sumatoria en el porcentaje de avance en el ajuste y articulación de la oferta del gobierno nacional para la atención y apoyo a emprendedores, definiendo roles competencias y actores responsables
Hito 1. Propuesta de ajuste y articulación de la oferta del gobierno nacional para la atención y apoyo a emprendedores, que defina roles, competencias y actores responsables=40%.
Hito 2. Coordinar la implementación de la propuesta de ajuste y articulación de la oferta del gobierno nacional para la atención y apoyo a emprendedores=40%.
Hito 3. Reportes periódicos (al menos 1 anual) sobre el ajuste y articulación de la oferta del gobierno nacional para la atención y apoyo a emprendedores=20%.</t>
  </si>
  <si>
    <t>Jorge Hernando Cáceres Duarte</t>
  </si>
  <si>
    <t xml:space="preserve">Porcentaje de avance en el análisis de la oferta programática en emprendimiento rural de las entidades adscritas y vinculadas del sector agricultura y desarrollo rural. </t>
  </si>
  <si>
    <t>Sumatoria del porcentaje de avance en el análisis de la oferta programática en emprendimiento rural de las entidades adscritas y vinculadas del sector agricultura y desarrollo rural. 
Hito 1. Documento de  análisis de la oferta programática en emprendimiento rural de las entidades adscritas y vinculadas al sector de agricultura y desarrollo rural=40%.
Hito 2. Construcción de la propuesta de intervención articulada para generar tanto procesos de transferencia de buenas prácticas y lecciones aprendidas, como la promoción sinergias entre los mecanismos de intervención implementados=30%.
Hito 3. Diseñar e implementar una estrategia de despliegue territorial para dar a conocer la oferta institucional en emprendimiento rural aprovechando los distintos canales institucionales e instancias de participación de organizaciones de mujeres, jóvenes y otros grupos poblacionales=30%.</t>
  </si>
  <si>
    <t>Sumatoria del porcentaje de avance en el desarrollo e implementación de una estrategia para contribuir a la estabilización, sostenibilidad de micronegocios informales con establecimiento y potencial de vincularse en el aparato productivo formal
Hito 1. Documento con el diseño de una estrategia para contribuir a la estabilización, sostenibilidad de micronegocios informales con establecimiento y potencial de vincularse en el aparato productivo formal=30%. 
Hito 2. Implementación de la estrategia para contribuir a la estabilización, sostenibilidad de micronegocios informales con establecimiento y potencial de vincularse en el aparato productivo formal=50%.
Hito 3. Informe de seguimiento a la implementación de la estrategia para contribuir a la estabilización, sostenibilidad de micronegocios informales con establecimiento y potencial de vincularse en el aparato productivo formal=20%.</t>
  </si>
  <si>
    <t>Porcentaje de avance en el diseño  e implementación de una estrategia para la recolección y análisis de información  segmento empresarial mujer.</t>
  </si>
  <si>
    <t>Sumatoria del porcentaje de avance en el diseño  e implementación de una estrategia para la recolección y análisis de información  segmento empresarial mujer
Hito 1. Documento con el diseño de una estrategia para la recolección y análisis de información=50%. 
Hito 2. Implementación de la estrategia para la recolección y análisis de información=40%.
Hito 3. Informe de seguimiento a la implementación de la estrategia para la recolección y análisis de información=10%.</t>
  </si>
  <si>
    <t xml:space="preserve">Sandra Acero; Juan David Builes; Juan Camilo Giraldo; Carlos Arturo Gamba
</t>
  </si>
  <si>
    <t>Sumatoria del Porcentaje de avance en el  establecimiento de un Observatorio para el  Emprendimiento y la Microempresa (Sitio web y espacio(s) de atención físico) con documentos, informes e informes analíticos a partir de la información compilada y generada
Hito 1. Documento con caracterización y diagnóstico de los principales indicadores necesarios en materia de emprendimiento al igual que la  información requerida - disponible y plan de acción para el establecimiento del Observatorio para el emprendimiento y la microempresa=25%.
Hito 2. Informe de seguimiento  con los indicadores y productos que se van a medir/seguir a través del Observatorio indicando método de cálculo y línea base=20%.
Hito 3. Informe de seguimiento con las primeras mediciones de los indicadores propuestos, análisis y otros documentos de interés a partir de los resultados obtenidos=20%. 
Hito 4. Sitio web/sistema de información  en el que se publicará la información disponible, indicadores, análisis de resultados y otros documentos de interés en relación al Emprendimiento y la Microempresa=35%.</t>
  </si>
  <si>
    <t>Características generales</t>
  </si>
  <si>
    <t>A partir del módulo de emprendimiento de la Encuesta de Micronegocios, tomar la pregunta ¿Cuál fue el motivo principal por el que usted inició este negocio o actividad económica? (P3051) y contabilizar el número de personas, del total, los que seleccionaron  "Lo identificó como una oportunidad de negocio en el mercado"</t>
  </si>
  <si>
    <t>Medir los avances del país en el ranking realizado por la Asociación Latinoamericana de Capital Privado y Capital Emprendedor (LAVCA). El impulso al financiamiento de los emprendedores en etapa inicial es clave para su sostenibilidad; Colombia invierte en VC y PE menos del 0,16 % de su producto interno bruto (PIB), por debajo de países de la región como Brasil, Perú y Uruguay y de referentes mundiales como Reino Unido e Israel. El objetivo de este indicador es disminuir la posición de Colombia en el ranking, pues entre mas cercano a 1 el nivel de fomento a capital emprendedor y privado del país está mejor consolidado.</t>
  </si>
  <si>
    <t>Puesto en la región. Ranking realizado por la Asociación Latinoamericana de Capital Privado y Capital Emprendedor (LAVCA)</t>
  </si>
  <si>
    <t>Posición publicada directamente por la Asociación Latinoamericana de Capital Privado y Capital Emprendedor (LAVCA).</t>
  </si>
  <si>
    <t xml:space="preserve">Sumatoria de acceso o utilización de servicios de internet = 1/ Total de encuestados que respondieron sobre el acceso o utilización de servicios de internet </t>
  </si>
  <si>
    <t>A partir del módulo de TIC de la Encuesta de Micronegocios, tomar la pregunta ¿Este negocio o actividad tiene acceso o utiliza el servicio de internet? (P2524), contabilizar el número de personas que respondieron si y dividir sobre el total de personas que respondieron.</t>
  </si>
  <si>
    <t>A partir de los resultados anuales de las iteraciones de la metodología ArCo, filtrar el número de instrumentos dirigidos a emprendimiento (Emprendimiento = sí) y a partir de allí contabilizar cuantos instrumentos, del total, tienen recursos (PGN,SGR, OTROS) tienen un valor inferior a 1.000 millones de pesos.</t>
  </si>
  <si>
    <t>2.13 Diseñar un portafolio de instrumentos que permita la financiación de emprendimientos y proyectos productivos, donde se incluyan entre otros, garantías financieras, de valores representativos de deuda, de capital social u operaciones de inversión en fondos de inversión.</t>
  </si>
  <si>
    <t>Juan Pablo García</t>
  </si>
  <si>
    <t>Subdirección de Ciencia Tecnología e Información</t>
  </si>
  <si>
    <t>Subdirector de Ciencia Tecnología e Información</t>
  </si>
  <si>
    <t>juangarcia@dnp.gov.co</t>
  </si>
  <si>
    <t>381 5000 ext. 19041</t>
  </si>
  <si>
    <t>HOJA DE VIDA DEL INDICADOR DE RESULTADO 4</t>
  </si>
  <si>
    <t>HOJA DE VIDA DEL INDICADOR DE RESULTADO 3</t>
  </si>
  <si>
    <t>HOJA DE VIDA DEL INDICADOR DE RESULTADO 2</t>
  </si>
  <si>
    <t>Porcentaje de avance en el diseño del portafolio de instrumentos que permita la financiación de emprendimientos.</t>
  </si>
  <si>
    <t>Ministerio de Tecnologías de la Información y las Comunicaciones; Ministerio de Comercio, Industria y Turismo</t>
  </si>
  <si>
    <t>Sumatoria del porcentaje de avance en el diseño del portafolio de instrumentos que permita la financiación de emprendimientos
Hito 1. Diseño de portafolio de instrumentos=50%.
Hito 2. Elaboración de plan de acción para la implementación del portafolio=50%.</t>
  </si>
  <si>
    <t>Fecha de aprobación:</t>
  </si>
  <si>
    <t>Fecha de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</si>
</sst>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 #,##0;\-&quot;$&quot;\ #,##0"/>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0.0%"/>
    <numFmt numFmtId="165" formatCode="&quot;$&quot;#,##0"/>
    <numFmt numFmtId="166" formatCode="_-&quot;$&quot;\ * #,##0_-;\-&quot;$&quot;\ * #,##0_-;_-&quot;$&quot;\ * &quot;-&quot;??_-;_-@_-"/>
    <numFmt numFmtId="167" formatCode="&quot;$&quot;#,##0.00"/>
    <numFmt numFmtId="168" formatCode="0.0000%"/>
  </numFmts>
  <fonts count="51" x14ac:knownFonts="1">
    <font>
      <sz val="11"/>
      <color theme="1"/>
      <name val="Calibri"/>
      <family val="2"/>
      <scheme val="minor"/>
    </font>
    <font>
      <sz val="11"/>
      <color theme="1"/>
      <name val="Calibri"/>
      <family val="2"/>
      <scheme val="minor"/>
    </font>
    <font>
      <u/>
      <sz val="11"/>
      <color theme="10"/>
      <name val="Calibri"/>
      <family val="2"/>
      <scheme val="minor"/>
    </font>
    <font>
      <sz val="12"/>
      <name val="Arial Narrow"/>
      <family val="2"/>
    </font>
    <font>
      <sz val="18"/>
      <color theme="0"/>
      <name val="Arial Narrow"/>
      <family val="2"/>
    </font>
    <font>
      <sz val="11"/>
      <name val="Arial Narrow"/>
      <family val="2"/>
    </font>
    <font>
      <sz val="10"/>
      <name val="Arial Narrow"/>
      <family val="2"/>
    </font>
    <font>
      <sz val="12"/>
      <color theme="0"/>
      <name val="Arial Narrow"/>
      <family val="2"/>
    </font>
    <font>
      <b/>
      <sz val="12"/>
      <name val="Arial Narrow"/>
      <family val="2"/>
    </font>
    <font>
      <b/>
      <sz val="10"/>
      <name val="Arial Narrow"/>
      <family val="2"/>
    </font>
    <font>
      <sz val="10"/>
      <color theme="1"/>
      <name val="Arial Narrow"/>
      <family val="2"/>
    </font>
    <font>
      <sz val="10"/>
      <name val="Arial"/>
      <family val="2"/>
    </font>
    <font>
      <u/>
      <sz val="10"/>
      <name val="Arial Narrow"/>
      <family val="2"/>
    </font>
    <font>
      <sz val="10"/>
      <name val="Arial"/>
      <family val="2"/>
    </font>
    <font>
      <b/>
      <sz val="11"/>
      <color theme="1"/>
      <name val="Calibri"/>
      <family val="2"/>
      <scheme val="minor"/>
    </font>
    <font>
      <sz val="16"/>
      <color theme="0"/>
      <name val="Arial Narrow"/>
      <family val="2"/>
    </font>
    <font>
      <b/>
      <sz val="10"/>
      <color theme="1"/>
      <name val="Arial Narrow"/>
      <family val="2"/>
    </font>
    <font>
      <b/>
      <sz val="10"/>
      <name val="Arial"/>
      <family val="2"/>
    </font>
    <font>
      <b/>
      <sz val="14"/>
      <color theme="0"/>
      <name val="Arial Narrow"/>
      <family val="2"/>
    </font>
    <font>
      <b/>
      <sz val="14"/>
      <color theme="1"/>
      <name val="Arial Narrow"/>
      <family val="2"/>
    </font>
    <font>
      <b/>
      <sz val="14"/>
      <name val="Arial Narrow"/>
      <family val="2"/>
    </font>
    <font>
      <sz val="14"/>
      <color theme="4"/>
      <name val="Arial Narrow"/>
      <family val="2"/>
    </font>
    <font>
      <b/>
      <i/>
      <sz val="14"/>
      <name val="Arial Narrow"/>
      <family val="2"/>
    </font>
    <font>
      <sz val="14"/>
      <color theme="5"/>
      <name val="Arial Narrow"/>
      <family val="2"/>
    </font>
    <font>
      <sz val="14"/>
      <name val="Arial Narrow"/>
      <family val="2"/>
    </font>
    <font>
      <sz val="14"/>
      <color theme="1"/>
      <name val="Calibri"/>
      <family val="2"/>
      <scheme val="minor"/>
    </font>
    <font>
      <u/>
      <sz val="14"/>
      <name val="Arial Narrow"/>
      <family val="2"/>
    </font>
    <font>
      <u/>
      <sz val="14"/>
      <color indexed="12"/>
      <name val="Arial"/>
      <family val="2"/>
    </font>
    <font>
      <b/>
      <sz val="10"/>
      <color theme="0"/>
      <name val="Arial"/>
      <family val="2"/>
    </font>
    <font>
      <b/>
      <sz val="12"/>
      <color theme="0"/>
      <name val="Arial Narrow"/>
      <family val="2"/>
    </font>
    <font>
      <b/>
      <sz val="10"/>
      <color rgb="FFC00000"/>
      <name val="Arial"/>
      <family val="2"/>
    </font>
    <font>
      <b/>
      <sz val="10"/>
      <color rgb="FFFF0000"/>
      <name val="Arial"/>
      <family val="2"/>
    </font>
    <font>
      <sz val="10"/>
      <color rgb="FFC00000"/>
      <name val="Arial"/>
      <family val="2"/>
    </font>
    <font>
      <sz val="10"/>
      <color theme="9"/>
      <name val="Arial"/>
      <family val="2"/>
    </font>
    <font>
      <sz val="10"/>
      <color rgb="FFFF0000"/>
      <name val="Arial"/>
      <family val="2"/>
    </font>
    <font>
      <sz val="10"/>
      <color theme="8"/>
      <name val="Arial"/>
      <family val="2"/>
    </font>
    <font>
      <b/>
      <sz val="10"/>
      <color theme="9"/>
      <name val="Arial"/>
      <family val="2"/>
    </font>
    <font>
      <b/>
      <sz val="11"/>
      <name val="Arial Narrow"/>
      <family val="2"/>
    </font>
    <font>
      <sz val="11"/>
      <color theme="0"/>
      <name val="Arial Narrow"/>
      <family val="2"/>
    </font>
    <font>
      <b/>
      <sz val="11"/>
      <color theme="0"/>
      <name val="Arial Narrow"/>
      <family val="2"/>
    </font>
    <font>
      <sz val="8"/>
      <name val="Calibri"/>
      <family val="2"/>
      <scheme val="minor"/>
    </font>
    <font>
      <b/>
      <vertAlign val="superscript"/>
      <sz val="11"/>
      <name val="Arial Narrow"/>
      <family val="2"/>
    </font>
    <font>
      <b/>
      <vertAlign val="superscript"/>
      <sz val="10"/>
      <name val="Arial Narrow"/>
      <family val="2"/>
    </font>
    <font>
      <sz val="10"/>
      <color rgb="FF000000"/>
      <name val="Arial Narrow"/>
      <family val="2"/>
    </font>
    <font>
      <sz val="12"/>
      <color theme="4"/>
      <name val="Arial Narrow"/>
      <family val="2"/>
    </font>
    <font>
      <sz val="12"/>
      <color theme="1"/>
      <name val="Arial Narrow"/>
      <family val="2"/>
    </font>
    <font>
      <sz val="12"/>
      <color theme="5"/>
      <name val="Arial Narrow"/>
      <family val="2"/>
    </font>
    <font>
      <sz val="11"/>
      <name val="Arial"/>
      <family val="2"/>
    </font>
    <font>
      <sz val="14"/>
      <color theme="1"/>
      <name val="Arial Narrow"/>
      <family val="2"/>
    </font>
    <font>
      <sz val="11"/>
      <color theme="1"/>
      <name val="Arial Narrow"/>
      <family val="2"/>
    </font>
    <font>
      <sz val="9"/>
      <color theme="1"/>
      <name val="Arial Narrow"/>
      <family val="2"/>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indexed="9"/>
        <bgColor indexed="64"/>
      </patternFill>
    </fill>
  </fills>
  <borders count="7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medium">
        <color auto="1"/>
      </left>
      <right style="thin">
        <color auto="1"/>
      </right>
      <top/>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top style="medium">
        <color auto="1"/>
      </top>
      <bottom/>
      <diagonal/>
    </border>
    <border>
      <left style="thin">
        <color auto="1"/>
      </left>
      <right/>
      <top/>
      <bottom style="thin">
        <color auto="1"/>
      </bottom>
      <diagonal/>
    </border>
    <border>
      <left/>
      <right/>
      <top/>
      <bottom style="thin">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medium">
        <color auto="1"/>
      </left>
      <right style="thin">
        <color auto="1"/>
      </right>
      <top style="thin">
        <color auto="1"/>
      </top>
      <bottom style="thin">
        <color auto="1"/>
      </bottom>
      <diagonal/>
    </border>
    <border>
      <left/>
      <right/>
      <top style="thin">
        <color auto="1"/>
      </top>
      <bottom style="thin">
        <color theme="0" tint="-0.34998626667073579"/>
      </bottom>
      <diagonal/>
    </border>
    <border>
      <left style="medium">
        <color auto="1"/>
      </left>
      <right/>
      <top style="medium">
        <color auto="1"/>
      </top>
      <bottom/>
      <diagonal/>
    </border>
    <border>
      <left/>
      <right/>
      <top style="thin">
        <color auto="1"/>
      </top>
      <bottom/>
      <diagonal/>
    </border>
    <border>
      <left/>
      <right/>
      <top style="thin">
        <color theme="0" tint="-0.34998626667073579"/>
      </top>
      <bottom style="thin">
        <color theme="0" tint="-0.34998626667073579"/>
      </bottom>
      <diagonal/>
    </border>
    <border>
      <left style="medium">
        <color auto="1"/>
      </left>
      <right style="thin">
        <color auto="1"/>
      </right>
      <top style="thin">
        <color auto="1"/>
      </top>
      <bottom/>
      <diagonal/>
    </border>
    <border>
      <left/>
      <right/>
      <top style="thin">
        <color theme="0" tint="-0.34998626667073579"/>
      </top>
      <bottom style="medium">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right/>
      <top/>
      <bottom style="thin">
        <color theme="4" tint="0.39997558519241921"/>
      </bottom>
      <diagonal/>
    </border>
    <border>
      <left/>
      <right/>
      <top style="thin">
        <color theme="4" tint="0.39997558519241921"/>
      </top>
      <bottom/>
      <diagonal/>
    </border>
    <border>
      <left style="medium">
        <color auto="1"/>
      </left>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right style="thin">
        <color auto="1"/>
      </right>
      <top style="thin">
        <color auto="1"/>
      </top>
      <bottom/>
      <diagonal/>
    </border>
    <border>
      <left/>
      <right style="thin">
        <color auto="1"/>
      </right>
      <top/>
      <bottom/>
      <diagonal/>
    </border>
    <border>
      <left/>
      <right style="medium">
        <color auto="1"/>
      </right>
      <top/>
      <bottom style="medium">
        <color auto="1"/>
      </bottom>
      <diagonal/>
    </border>
    <border>
      <left style="medium">
        <color auto="1"/>
      </left>
      <right style="thin">
        <color auto="1"/>
      </right>
      <top/>
      <bottom style="medium">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double">
        <color auto="1"/>
      </left>
      <right style="double">
        <color auto="1"/>
      </right>
      <top style="double">
        <color auto="1"/>
      </top>
      <bottom/>
      <diagonal/>
    </border>
    <border>
      <left/>
      <right style="double">
        <color auto="1"/>
      </right>
      <top style="double">
        <color auto="1"/>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auto="1"/>
      </left>
      <right/>
      <top/>
      <bottom/>
      <diagonal/>
    </border>
    <border>
      <left style="thin">
        <color auto="1"/>
      </left>
      <right/>
      <top style="thin">
        <color auto="1"/>
      </top>
      <bottom style="thin">
        <color theme="0" tint="-0.34998626667073579"/>
      </bottom>
      <diagonal/>
    </border>
    <border>
      <left style="thin">
        <color auto="1"/>
      </left>
      <right/>
      <top style="thin">
        <color theme="0" tint="-0.34998626667073579"/>
      </top>
      <bottom style="thin">
        <color theme="0" tint="-0.34998626667073579"/>
      </bottom>
      <diagonal/>
    </border>
    <border>
      <left style="thin">
        <color auto="1"/>
      </left>
      <right/>
      <top style="thin">
        <color theme="0" tint="-0.34998626667073579"/>
      </top>
      <bottom style="medium">
        <color auto="1"/>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 fillId="0" borderId="0"/>
    <xf numFmtId="0" fontId="1" fillId="0" borderId="0"/>
    <xf numFmtId="9" fontId="11" fillId="0" borderId="0" applyFont="0" applyFill="0" applyBorder="0" applyAlignment="0" applyProtection="0"/>
    <xf numFmtId="0" fontId="13" fillId="0" borderId="0"/>
    <xf numFmtId="0" fontId="11" fillId="0" borderId="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cellStyleXfs>
  <cellXfs count="552">
    <xf numFmtId="0" fontId="0" fillId="0" borderId="0" xfId="0"/>
    <xf numFmtId="0" fontId="3" fillId="2" borderId="0" xfId="0" applyFont="1" applyFill="1" applyAlignment="1">
      <alignment vertical="center" wrapText="1"/>
    </xf>
    <xf numFmtId="9" fontId="3" fillId="2" borderId="0" xfId="0" applyNumberFormat="1" applyFont="1" applyFill="1" applyAlignment="1">
      <alignment horizontal="left" vertical="center" wrapText="1"/>
    </xf>
    <xf numFmtId="0" fontId="3" fillId="2" borderId="0" xfId="0" applyFont="1" applyFill="1" applyAlignment="1">
      <alignment vertical="center"/>
    </xf>
    <xf numFmtId="9" fontId="3" fillId="2" borderId="0" xfId="0" applyNumberFormat="1" applyFont="1" applyFill="1" applyAlignment="1">
      <alignment horizontal="left" wrapText="1"/>
    </xf>
    <xf numFmtId="0" fontId="3" fillId="2" borderId="0" xfId="0" applyFont="1" applyFill="1" applyAlignment="1">
      <alignment horizontal="left" wrapText="1"/>
    </xf>
    <xf numFmtId="0" fontId="3" fillId="2" borderId="0" xfId="0" applyFont="1" applyFill="1" applyAlignment="1">
      <alignment horizontal="center" vertical="center"/>
    </xf>
    <xf numFmtId="1" fontId="3" fillId="2" borderId="0" xfId="0" applyNumberFormat="1" applyFont="1" applyFill="1" applyAlignment="1">
      <alignment horizontal="center" vertical="center"/>
    </xf>
    <xf numFmtId="0" fontId="4" fillId="3" borderId="1" xfId="0" applyFont="1" applyFill="1" applyBorder="1" applyAlignment="1">
      <alignment vertical="center" wrapText="1"/>
    </xf>
    <xf numFmtId="0" fontId="4" fillId="3" borderId="2" xfId="0" applyFont="1" applyFill="1" applyBorder="1" applyAlignment="1">
      <alignment vertical="center" wrapText="1"/>
    </xf>
    <xf numFmtId="0" fontId="4" fillId="3" borderId="2" xfId="0" applyFont="1" applyFill="1" applyBorder="1" applyAlignment="1">
      <alignment vertical="center"/>
    </xf>
    <xf numFmtId="0" fontId="4" fillId="3" borderId="2" xfId="0" applyFont="1" applyFill="1" applyBorder="1" applyAlignment="1">
      <alignment horizontal="left" vertical="center" wrapText="1"/>
    </xf>
    <xf numFmtId="0" fontId="4" fillId="3" borderId="2" xfId="0" applyFont="1" applyFill="1" applyBorder="1" applyAlignment="1">
      <alignment horizontal="left" wrapText="1"/>
    </xf>
    <xf numFmtId="0" fontId="7" fillId="3" borderId="12" xfId="0" applyFont="1" applyFill="1" applyBorder="1" applyAlignment="1">
      <alignment vertical="center" wrapText="1"/>
    </xf>
    <xf numFmtId="0" fontId="7" fillId="3" borderId="12" xfId="0" applyFont="1" applyFill="1" applyBorder="1" applyAlignment="1">
      <alignment horizontal="left" vertical="center" wrapText="1"/>
    </xf>
    <xf numFmtId="0" fontId="7" fillId="3" borderId="12" xfId="0" applyFont="1" applyFill="1" applyBorder="1" applyAlignment="1">
      <alignment horizontal="left" wrapText="1"/>
    </xf>
    <xf numFmtId="1" fontId="0" fillId="0" borderId="0" xfId="0" applyNumberFormat="1"/>
    <xf numFmtId="0" fontId="0" fillId="0" borderId="0" xfId="0" pivotButton="1"/>
    <xf numFmtId="0" fontId="0" fillId="0" borderId="0" xfId="0" applyAlignment="1">
      <alignment horizontal="left"/>
    </xf>
    <xf numFmtId="0" fontId="0" fillId="0" borderId="0" xfId="0" applyNumberFormat="1"/>
    <xf numFmtId="0" fontId="14" fillId="5" borderId="37" xfId="0" applyFont="1" applyFill="1" applyBorder="1" applyAlignment="1">
      <alignment horizontal="left"/>
    </xf>
    <xf numFmtId="0" fontId="14" fillId="5" borderId="37" xfId="0" applyNumberFormat="1" applyFont="1" applyFill="1" applyBorder="1"/>
    <xf numFmtId="0" fontId="14" fillId="5" borderId="36" xfId="0" applyFont="1" applyFill="1" applyBorder="1" applyAlignment="1">
      <alignment horizontal="center"/>
    </xf>
    <xf numFmtId="0" fontId="14" fillId="0" borderId="0" xfId="0" applyFont="1" applyAlignment="1">
      <alignment horizontal="center"/>
    </xf>
    <xf numFmtId="0" fontId="0" fillId="0" borderId="0" xfId="0" applyAlignment="1">
      <alignment horizontal="center"/>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left" vertical="center"/>
    </xf>
    <xf numFmtId="0" fontId="0" fillId="0" borderId="0" xfId="0" applyNumberFormat="1" applyAlignment="1">
      <alignment vertical="center"/>
    </xf>
    <xf numFmtId="0" fontId="6" fillId="0" borderId="18" xfId="0" applyFont="1" applyFill="1" applyBorder="1" applyAlignment="1">
      <alignment horizontal="left" vertical="center" wrapText="1"/>
    </xf>
    <xf numFmtId="0" fontId="15" fillId="3" borderId="38" xfId="0" applyFont="1" applyFill="1" applyBorder="1" applyAlignment="1">
      <alignment horizontal="centerContinuous" vertical="center"/>
    </xf>
    <xf numFmtId="0" fontId="15" fillId="3" borderId="3" xfId="0" applyFont="1" applyFill="1" applyBorder="1" applyAlignment="1">
      <alignment horizontal="centerContinuous" vertical="center"/>
    </xf>
    <xf numFmtId="0" fontId="15" fillId="3" borderId="15" xfId="0" applyFont="1" applyFill="1" applyBorder="1" applyAlignment="1">
      <alignment horizontal="centerContinuous" vertical="center"/>
    </xf>
    <xf numFmtId="0" fontId="16" fillId="4" borderId="9" xfId="0" applyFont="1" applyFill="1" applyBorder="1" applyAlignment="1">
      <alignment horizontal="centerContinuous" vertical="center"/>
    </xf>
    <xf numFmtId="0" fontId="10" fillId="4" borderId="6" xfId="0" applyFont="1" applyFill="1" applyBorder="1" applyAlignment="1">
      <alignment horizontal="centerContinuous" vertical="center"/>
    </xf>
    <xf numFmtId="0" fontId="10" fillId="4" borderId="7" xfId="0" applyFont="1" applyFill="1" applyBorder="1" applyAlignment="1">
      <alignment horizontal="centerContinuous" vertical="center"/>
    </xf>
    <xf numFmtId="0" fontId="16" fillId="4" borderId="6" xfId="0" applyFont="1" applyFill="1" applyBorder="1" applyAlignment="1">
      <alignment horizontal="centerContinuous" vertical="center"/>
    </xf>
    <xf numFmtId="0" fontId="15" fillId="4" borderId="6" xfId="0" applyFont="1" applyFill="1" applyBorder="1" applyAlignment="1">
      <alignment horizontal="centerContinuous" vertical="center"/>
    </xf>
    <xf numFmtId="0" fontId="15" fillId="4" borderId="39" xfId="0" applyFont="1" applyFill="1" applyBorder="1" applyAlignment="1">
      <alignment horizontal="centerContinuous" vertical="center"/>
    </xf>
    <xf numFmtId="0" fontId="9" fillId="4" borderId="8" xfId="0" applyFont="1" applyFill="1" applyBorder="1" applyAlignment="1" applyProtection="1">
      <alignment horizontal="centerContinuous" vertical="center" wrapText="1"/>
      <protection locked="0"/>
    </xf>
    <xf numFmtId="0" fontId="9" fillId="4" borderId="41" xfId="0" applyFont="1" applyFill="1" applyBorder="1" applyAlignment="1" applyProtection="1">
      <alignment horizontal="center" vertical="center" wrapText="1"/>
      <protection locked="0"/>
    </xf>
    <xf numFmtId="0" fontId="1" fillId="3" borderId="0" xfId="5" applyFill="1"/>
    <xf numFmtId="49" fontId="18" fillId="3" borderId="26" xfId="8" applyNumberFormat="1" applyFont="1" applyFill="1" applyBorder="1" applyAlignment="1">
      <alignment horizontal="centerContinuous" vertical="center"/>
    </xf>
    <xf numFmtId="49" fontId="18" fillId="3" borderId="12" xfId="8" applyNumberFormat="1" applyFont="1" applyFill="1" applyBorder="1" applyAlignment="1">
      <alignment horizontal="centerContinuous" vertical="center"/>
    </xf>
    <xf numFmtId="49" fontId="18" fillId="3" borderId="46" xfId="8" applyNumberFormat="1" applyFont="1" applyFill="1" applyBorder="1" applyAlignment="1">
      <alignment horizontal="centerContinuous" vertical="center"/>
    </xf>
    <xf numFmtId="0" fontId="1" fillId="2" borderId="0" xfId="5" applyFill="1"/>
    <xf numFmtId="0" fontId="1" fillId="0" borderId="0" xfId="5"/>
    <xf numFmtId="0" fontId="20" fillId="4" borderId="24" xfId="8" applyFont="1" applyFill="1" applyBorder="1" applyAlignment="1">
      <alignment horizontal="left" vertical="center" wrapText="1"/>
    </xf>
    <xf numFmtId="0" fontId="22" fillId="4" borderId="40" xfId="8" applyFont="1" applyFill="1" applyBorder="1" applyAlignment="1">
      <alignment horizontal="left" vertical="center" wrapText="1"/>
    </xf>
    <xf numFmtId="0" fontId="23" fillId="2" borderId="8" xfId="8" applyFont="1" applyFill="1" applyBorder="1" applyAlignment="1">
      <alignment vertical="center" wrapText="1"/>
    </xf>
    <xf numFmtId="0" fontId="23" fillId="2" borderId="6" xfId="8" applyFont="1" applyFill="1" applyBorder="1" applyAlignment="1">
      <alignment vertical="center" wrapText="1"/>
    </xf>
    <xf numFmtId="0" fontId="23" fillId="2" borderId="39" xfId="8" applyFont="1" applyFill="1" applyBorder="1" applyAlignment="1">
      <alignment vertical="center" wrapText="1"/>
    </xf>
    <xf numFmtId="0" fontId="22" fillId="4" borderId="24" xfId="8" applyFont="1" applyFill="1" applyBorder="1" applyAlignment="1">
      <alignment horizontal="left" vertical="center" wrapText="1"/>
    </xf>
    <xf numFmtId="0" fontId="21" fillId="2" borderId="8" xfId="8" applyFont="1" applyFill="1" applyBorder="1" applyAlignment="1">
      <alignment vertical="center"/>
    </xf>
    <xf numFmtId="0" fontId="23" fillId="2" borderId="6" xfId="8" applyFont="1" applyFill="1" applyBorder="1" applyAlignment="1">
      <alignment vertical="center"/>
    </xf>
    <xf numFmtId="0" fontId="22" fillId="2" borderId="18" xfId="8" applyFont="1" applyFill="1" applyBorder="1" applyAlignment="1">
      <alignment horizontal="left" vertical="center" wrapText="1"/>
    </xf>
    <xf numFmtId="0" fontId="23" fillId="2" borderId="39" xfId="8" applyFont="1" applyFill="1" applyBorder="1" applyAlignment="1">
      <alignment vertical="center"/>
    </xf>
    <xf numFmtId="0" fontId="21" fillId="2" borderId="23" xfId="8" applyFont="1" applyFill="1" applyBorder="1" applyAlignment="1">
      <alignment vertical="center"/>
    </xf>
    <xf numFmtId="0" fontId="24" fillId="2" borderId="27" xfId="8" applyFont="1" applyFill="1" applyBorder="1" applyAlignment="1">
      <alignment vertical="center" wrapText="1"/>
    </xf>
    <xf numFmtId="0" fontId="24" fillId="2" borderId="47" xfId="8" applyFont="1" applyFill="1" applyBorder="1" applyAlignment="1">
      <alignment vertical="center" wrapText="1"/>
    </xf>
    <xf numFmtId="0" fontId="24" fillId="2" borderId="5" xfId="8" applyFont="1" applyFill="1" applyBorder="1" applyAlignment="1">
      <alignment vertical="center"/>
    </xf>
    <xf numFmtId="0" fontId="24" fillId="2" borderId="14" xfId="8" applyFont="1" applyFill="1" applyBorder="1" applyAlignment="1">
      <alignment vertical="center" wrapText="1"/>
    </xf>
    <xf numFmtId="0" fontId="24" fillId="2" borderId="48" xfId="8" applyFont="1" applyFill="1" applyBorder="1" applyAlignment="1">
      <alignment vertical="center" wrapText="1"/>
    </xf>
    <xf numFmtId="0" fontId="24" fillId="2" borderId="5" xfId="3" applyFont="1" applyFill="1" applyBorder="1" applyAlignment="1" applyProtection="1">
      <alignment horizontal="right" vertical="center" wrapText="1"/>
    </xf>
    <xf numFmtId="0" fontId="24" fillId="2" borderId="22" xfId="3" applyFont="1" applyFill="1" applyBorder="1" applyAlignment="1" applyProtection="1">
      <alignment horizontal="justify" vertical="center" wrapText="1"/>
    </xf>
    <xf numFmtId="0" fontId="24" fillId="2" borderId="0" xfId="3" applyFont="1" applyFill="1" applyBorder="1" applyAlignment="1" applyProtection="1">
      <alignment horizontal="right" vertical="center" wrapText="1"/>
    </xf>
    <xf numFmtId="0" fontId="24" fillId="2" borderId="18" xfId="3" applyFont="1" applyFill="1" applyBorder="1" applyAlignment="1" applyProtection="1">
      <alignment horizontal="right" vertical="center" wrapText="1"/>
    </xf>
    <xf numFmtId="0" fontId="24" fillId="2" borderId="41" xfId="3" applyFont="1" applyFill="1" applyBorder="1" applyAlignment="1" applyProtection="1">
      <alignment vertical="center" wrapText="1"/>
    </xf>
    <xf numFmtId="0" fontId="24" fillId="2" borderId="18" xfId="3" applyFont="1" applyFill="1" applyBorder="1" applyAlignment="1" applyProtection="1">
      <alignment vertical="center" wrapText="1"/>
    </xf>
    <xf numFmtId="0" fontId="24" fillId="2" borderId="5" xfId="3" applyFont="1" applyFill="1" applyBorder="1" applyAlignment="1" applyProtection="1">
      <alignment horizontal="center" vertical="center" wrapText="1"/>
    </xf>
    <xf numFmtId="0" fontId="24" fillId="2" borderId="48" xfId="3" applyFont="1" applyFill="1" applyBorder="1" applyAlignment="1" applyProtection="1">
      <alignment horizontal="center" vertical="center" wrapText="1"/>
    </xf>
    <xf numFmtId="0" fontId="24" fillId="2" borderId="21" xfId="3" applyFont="1" applyFill="1" applyBorder="1" applyAlignment="1" applyProtection="1">
      <alignment horizontal="right" vertical="center" wrapText="1"/>
    </xf>
    <xf numFmtId="0" fontId="26" fillId="2" borderId="18" xfId="3" applyFont="1" applyFill="1" applyBorder="1" applyAlignment="1" applyProtection="1">
      <alignment vertical="center" wrapText="1"/>
    </xf>
    <xf numFmtId="0" fontId="24" fillId="2" borderId="0" xfId="3" applyFont="1" applyFill="1" applyBorder="1" applyAlignment="1" applyProtection="1">
      <alignment horizontal="right" vertical="center"/>
    </xf>
    <xf numFmtId="0" fontId="24" fillId="2" borderId="48" xfId="8" applyFont="1" applyFill="1" applyBorder="1" applyAlignment="1">
      <alignment horizontal="left" vertical="center" wrapText="1"/>
    </xf>
    <xf numFmtId="0" fontId="24" fillId="2" borderId="5" xfId="8" applyFont="1" applyFill="1" applyBorder="1" applyAlignment="1">
      <alignment horizontal="right" vertical="center" wrapText="1"/>
    </xf>
    <xf numFmtId="0" fontId="24" fillId="2" borderId="0" xfId="8" applyFont="1" applyFill="1" applyAlignment="1">
      <alignment horizontal="centerContinuous" vertical="center" wrapText="1"/>
    </xf>
    <xf numFmtId="0" fontId="25" fillId="2" borderId="0" xfId="5" applyFont="1" applyFill="1" applyAlignment="1">
      <alignment horizontal="centerContinuous"/>
    </xf>
    <xf numFmtId="0" fontId="24" fillId="2" borderId="8" xfId="8" applyFont="1" applyFill="1" applyBorder="1" applyAlignment="1">
      <alignment vertical="center" wrapText="1"/>
    </xf>
    <xf numFmtId="0" fontId="24" fillId="2" borderId="8" xfId="8" applyFont="1" applyFill="1" applyBorder="1" applyAlignment="1">
      <alignment horizontal="right" vertical="center" wrapText="1"/>
    </xf>
    <xf numFmtId="0" fontId="24" fillId="2" borderId="7" xfId="8" applyFont="1" applyFill="1" applyBorder="1" applyAlignment="1">
      <alignment vertical="center" wrapText="1"/>
    </xf>
    <xf numFmtId="0" fontId="25" fillId="2" borderId="8" xfId="5" applyFont="1" applyFill="1" applyBorder="1"/>
    <xf numFmtId="0" fontId="25" fillId="2" borderId="7" xfId="5" applyFont="1" applyFill="1" applyBorder="1"/>
    <xf numFmtId="0" fontId="1" fillId="0" borderId="8" xfId="5" applyBorder="1"/>
    <xf numFmtId="0" fontId="24" fillId="2" borderId="0" xfId="8" applyFont="1" applyFill="1" applyAlignment="1">
      <alignment horizontal="right" vertical="center" wrapText="1"/>
    </xf>
    <xf numFmtId="0" fontId="25" fillId="2" borderId="0" xfId="5" applyFont="1" applyFill="1" applyAlignment="1">
      <alignment horizontal="center"/>
    </xf>
    <xf numFmtId="0" fontId="21" fillId="2" borderId="5" xfId="8" applyFont="1" applyFill="1" applyBorder="1" applyAlignment="1">
      <alignment horizontal="left" vertical="center" wrapText="1"/>
    </xf>
    <xf numFmtId="0" fontId="21" fillId="2" borderId="48" xfId="8" applyFont="1" applyFill="1" applyBorder="1" applyAlignment="1">
      <alignment horizontal="left" vertical="center" wrapText="1"/>
    </xf>
    <xf numFmtId="0" fontId="24" fillId="2" borderId="14" xfId="8" applyFont="1" applyFill="1" applyBorder="1" applyAlignment="1">
      <alignment horizontal="center" vertical="center" wrapText="1"/>
    </xf>
    <xf numFmtId="0" fontId="24" fillId="2" borderId="14" xfId="8" applyFont="1" applyFill="1" applyBorder="1" applyAlignment="1">
      <alignment horizontal="centerContinuous" vertical="center" wrapText="1"/>
    </xf>
    <xf numFmtId="0" fontId="24" fillId="2" borderId="18" xfId="8" applyFont="1" applyFill="1" applyBorder="1" applyAlignment="1">
      <alignment vertical="center" wrapText="1"/>
    </xf>
    <xf numFmtId="0" fontId="24" fillId="2" borderId="18" xfId="8" applyFont="1" applyFill="1" applyBorder="1" applyAlignment="1">
      <alignment horizontal="right" vertical="center" wrapText="1"/>
    </xf>
    <xf numFmtId="0" fontId="1" fillId="0" borderId="18" xfId="5" applyBorder="1"/>
    <xf numFmtId="0" fontId="25" fillId="2" borderId="18" xfId="5" applyFont="1" applyFill="1" applyBorder="1" applyAlignment="1">
      <alignment horizontal="center"/>
    </xf>
    <xf numFmtId="0" fontId="24" fillId="2" borderId="13" xfId="8" applyFont="1" applyFill="1" applyBorder="1" applyAlignment="1">
      <alignment vertical="center" wrapText="1"/>
    </xf>
    <xf numFmtId="0" fontId="24" fillId="2" borderId="49" xfId="8" applyFont="1" applyFill="1" applyBorder="1" applyAlignment="1">
      <alignment vertical="center" wrapText="1"/>
    </xf>
    <xf numFmtId="0" fontId="20" fillId="4" borderId="20" xfId="8" applyFont="1" applyFill="1" applyBorder="1" applyAlignment="1">
      <alignment horizontal="centerContinuous" vertical="center" wrapText="1"/>
    </xf>
    <xf numFmtId="0" fontId="1" fillId="4" borderId="55" xfId="5" applyFill="1" applyBorder="1" applyAlignment="1">
      <alignment horizontal="centerContinuous"/>
    </xf>
    <xf numFmtId="0" fontId="28" fillId="3" borderId="18" xfId="0" applyFont="1" applyFill="1" applyBorder="1" applyAlignment="1">
      <alignment horizontal="center" vertical="center"/>
    </xf>
    <xf numFmtId="0" fontId="29" fillId="3" borderId="18" xfId="0" applyFont="1" applyFill="1" applyBorder="1" applyAlignment="1">
      <alignment horizontal="center" vertical="center"/>
    </xf>
    <xf numFmtId="0" fontId="11" fillId="0" borderId="18" xfId="0" applyFont="1" applyBorder="1" applyAlignment="1">
      <alignment vertical="center" wrapText="1"/>
    </xf>
    <xf numFmtId="0" fontId="11" fillId="0" borderId="18" xfId="0" applyFont="1" applyBorder="1" applyAlignment="1">
      <alignment horizontal="justify" vertical="center" wrapText="1"/>
    </xf>
    <xf numFmtId="0" fontId="28" fillId="3" borderId="58" xfId="0" applyFont="1" applyFill="1" applyBorder="1" applyAlignment="1">
      <alignment horizontal="center" vertical="center"/>
    </xf>
    <xf numFmtId="0" fontId="29" fillId="3" borderId="59" xfId="0" applyFont="1" applyFill="1" applyBorder="1" applyAlignment="1">
      <alignment horizontal="center" vertical="center"/>
    </xf>
    <xf numFmtId="0" fontId="11" fillId="0" borderId="61" xfId="0" applyFont="1" applyBorder="1" applyAlignment="1">
      <alignment vertical="center" wrapText="1"/>
    </xf>
    <xf numFmtId="0" fontId="17" fillId="0" borderId="63" xfId="0" applyFont="1" applyBorder="1" applyAlignment="1">
      <alignment vertical="center" wrapText="1"/>
    </xf>
    <xf numFmtId="0" fontId="11" fillId="0" borderId="63" xfId="0" applyFont="1" applyBorder="1" applyAlignment="1">
      <alignment vertical="center" wrapText="1"/>
    </xf>
    <xf numFmtId="0" fontId="11" fillId="0" borderId="63" xfId="0" applyFont="1" applyBorder="1" applyAlignment="1">
      <alignment horizontal="justify" vertical="center" wrapText="1"/>
    </xf>
    <xf numFmtId="0" fontId="11" fillId="2" borderId="63" xfId="3" applyFont="1" applyFill="1" applyBorder="1" applyAlignment="1" applyProtection="1">
      <alignment vertical="center" wrapText="1"/>
    </xf>
    <xf numFmtId="0" fontId="17" fillId="6" borderId="64" xfId="0" applyFont="1" applyFill="1" applyBorder="1" applyAlignment="1">
      <alignment horizontal="center" vertical="center" wrapText="1"/>
    </xf>
    <xf numFmtId="0" fontId="11" fillId="2" borderId="65" xfId="3" applyFont="1" applyFill="1" applyBorder="1" applyAlignment="1" applyProtection="1">
      <alignment vertical="center" wrapText="1"/>
    </xf>
    <xf numFmtId="0" fontId="26" fillId="2" borderId="0" xfId="3" applyFont="1" applyFill="1" applyBorder="1" applyAlignment="1" applyProtection="1">
      <alignment vertical="center" wrapText="1"/>
    </xf>
    <xf numFmtId="0" fontId="24" fillId="2" borderId="0" xfId="3" applyFont="1" applyFill="1" applyBorder="1" applyAlignment="1" applyProtection="1">
      <alignment vertical="center" wrapText="1"/>
    </xf>
    <xf numFmtId="0" fontId="25" fillId="2" borderId="0" xfId="5" applyFont="1" applyFill="1"/>
    <xf numFmtId="0" fontId="6" fillId="2" borderId="0" xfId="0" applyFont="1" applyFill="1" applyAlignment="1">
      <alignment vertical="center"/>
    </xf>
    <xf numFmtId="0" fontId="6" fillId="2" borderId="5" xfId="0" applyFont="1" applyFill="1" applyBorder="1" applyAlignment="1">
      <alignment vertical="center"/>
    </xf>
    <xf numFmtId="0" fontId="6" fillId="2" borderId="5"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 xfId="0" applyFont="1" applyFill="1" applyBorder="1" applyAlignment="1" applyProtection="1">
      <alignment vertical="center"/>
      <protection locked="0"/>
    </xf>
    <xf numFmtId="0" fontId="6" fillId="2" borderId="0" xfId="0" applyFont="1" applyFill="1" applyAlignment="1" applyProtection="1">
      <alignment vertical="center"/>
      <protection locked="0"/>
    </xf>
    <xf numFmtId="0" fontId="6" fillId="2" borderId="0" xfId="0" applyFont="1" applyFill="1" applyAlignment="1">
      <alignment horizontal="left" wrapText="1"/>
    </xf>
    <xf numFmtId="0" fontId="5" fillId="2" borderId="6" xfId="0" applyFont="1" applyFill="1" applyBorder="1" applyAlignment="1" applyProtection="1">
      <alignment horizontal="center" vertical="center" wrapText="1"/>
      <protection locked="0"/>
    </xf>
    <xf numFmtId="1" fontId="5" fillId="2" borderId="6" xfId="0" applyNumberFormat="1" applyFont="1" applyFill="1" applyBorder="1" applyAlignment="1" applyProtection="1">
      <alignment horizontal="center" vertical="center" wrapText="1"/>
      <protection locked="0"/>
    </xf>
    <xf numFmtId="0" fontId="5" fillId="2" borderId="6" xfId="0" applyFont="1" applyFill="1" applyBorder="1" applyAlignment="1">
      <alignment horizontal="center" vertical="center"/>
    </xf>
    <xf numFmtId="0" fontId="5" fillId="2" borderId="6" xfId="0" applyFont="1" applyFill="1" applyBorder="1" applyAlignment="1">
      <alignment vertical="center"/>
    </xf>
    <xf numFmtId="0" fontId="5" fillId="2" borderId="6" xfId="0" applyFont="1" applyFill="1" applyBorder="1" applyAlignment="1" applyProtection="1">
      <alignment vertical="center" wrapText="1"/>
      <protection locked="0"/>
    </xf>
    <xf numFmtId="0" fontId="6" fillId="2" borderId="6" xfId="0" applyFont="1" applyFill="1" applyBorder="1" applyAlignment="1">
      <alignment horizontal="left" vertical="center" wrapText="1"/>
    </xf>
    <xf numFmtId="1" fontId="5" fillId="2" borderId="10" xfId="0" applyNumberFormat="1" applyFont="1" applyFill="1" applyBorder="1" applyAlignment="1" applyProtection="1">
      <alignment horizontal="center" vertical="center"/>
      <protection locked="0"/>
    </xf>
    <xf numFmtId="1" fontId="5" fillId="2" borderId="10" xfId="0" applyNumberFormat="1" applyFont="1" applyFill="1" applyBorder="1" applyAlignment="1" applyProtection="1">
      <alignment vertical="center"/>
      <protection locked="0"/>
    </xf>
    <xf numFmtId="0" fontId="5" fillId="2" borderId="10" xfId="0" applyFont="1" applyFill="1" applyBorder="1" applyAlignment="1">
      <alignment horizontal="left" vertical="center" wrapText="1"/>
    </xf>
    <xf numFmtId="0" fontId="5" fillId="2" borderId="10" xfId="0" applyFont="1" applyFill="1" applyBorder="1" applyAlignment="1">
      <alignment horizontal="left"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1" fontId="7" fillId="2" borderId="2" xfId="0" applyNumberFormat="1" applyFont="1" applyFill="1" applyBorder="1" applyAlignment="1">
      <alignment horizontal="center" vertical="center"/>
    </xf>
    <xf numFmtId="0" fontId="7" fillId="2" borderId="2" xfId="0" applyFont="1" applyFill="1" applyBorder="1" applyAlignment="1">
      <alignment vertical="center" wrapText="1"/>
    </xf>
    <xf numFmtId="0" fontId="7" fillId="2" borderId="1" xfId="0" applyFont="1" applyFill="1" applyBorder="1" applyAlignment="1">
      <alignment vertical="center"/>
    </xf>
    <xf numFmtId="0" fontId="7" fillId="2" borderId="2" xfId="0" applyFont="1" applyFill="1" applyBorder="1" applyAlignment="1">
      <alignment vertical="center"/>
    </xf>
    <xf numFmtId="0" fontId="8" fillId="2" borderId="0" xfId="0" applyFont="1" applyFill="1" applyAlignment="1">
      <alignment vertical="center"/>
    </xf>
    <xf numFmtId="0" fontId="6" fillId="2" borderId="18" xfId="0" applyFont="1" applyFill="1" applyBorder="1" applyAlignment="1">
      <alignment horizontal="left" vertical="center" wrapText="1"/>
    </xf>
    <xf numFmtId="0" fontId="10" fillId="2" borderId="18" xfId="5"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18" xfId="0" applyFont="1" applyFill="1" applyBorder="1" applyAlignment="1">
      <alignment horizontal="center" vertical="center" wrapText="1"/>
    </xf>
    <xf numFmtId="9" fontId="6" fillId="2" borderId="18" xfId="2" applyFont="1" applyFill="1" applyBorder="1" applyAlignment="1" applyProtection="1">
      <alignment horizontal="center" vertical="center" wrapText="1"/>
      <protection locked="0"/>
    </xf>
    <xf numFmtId="14" fontId="6" fillId="2" borderId="18" xfId="0" applyNumberFormat="1" applyFont="1" applyFill="1" applyBorder="1" applyAlignment="1">
      <alignment horizontal="center" vertical="center" wrapText="1"/>
    </xf>
    <xf numFmtId="15" fontId="6" fillId="2" borderId="18" xfId="0" applyNumberFormat="1" applyFont="1" applyFill="1" applyBorder="1" applyAlignment="1" applyProtection="1">
      <alignment horizontal="center" vertical="center" wrapText="1"/>
      <protection locked="0"/>
    </xf>
    <xf numFmtId="1" fontId="6" fillId="2" borderId="18" xfId="1" applyNumberFormat="1" applyFont="1" applyFill="1" applyBorder="1" applyAlignment="1" applyProtection="1">
      <alignment horizontal="center" vertical="center" wrapText="1"/>
      <protection locked="0"/>
    </xf>
    <xf numFmtId="0" fontId="6" fillId="2" borderId="18" xfId="5" applyFont="1" applyFill="1" applyBorder="1" applyAlignment="1" applyProtection="1">
      <alignment horizontal="justify" vertical="center" wrapText="1"/>
      <protection locked="0"/>
    </xf>
    <xf numFmtId="15" fontId="10" fillId="2" borderId="18" xfId="5" applyNumberFormat="1" applyFont="1" applyFill="1" applyBorder="1" applyAlignment="1" applyProtection="1">
      <alignment horizontal="left" vertical="center" wrapText="1"/>
      <protection locked="0"/>
    </xf>
    <xf numFmtId="9" fontId="6" fillId="2" borderId="18" xfId="6" applyFont="1" applyFill="1" applyBorder="1" applyAlignment="1" applyProtection="1">
      <alignment horizontal="center" vertical="center" wrapText="1"/>
      <protection locked="0"/>
    </xf>
    <xf numFmtId="3" fontId="6" fillId="2" borderId="18" xfId="1" applyNumberFormat="1" applyFont="1" applyFill="1" applyBorder="1" applyAlignment="1" applyProtection="1">
      <alignment horizontal="center" vertical="center" wrapText="1"/>
      <protection locked="0"/>
    </xf>
    <xf numFmtId="14" fontId="10" fillId="2" borderId="18" xfId="5" applyNumberFormat="1" applyFont="1" applyFill="1" applyBorder="1" applyAlignment="1" applyProtection="1">
      <alignment horizontal="center" vertical="center" wrapText="1"/>
      <protection locked="0"/>
    </xf>
    <xf numFmtId="0" fontId="10" fillId="2" borderId="18" xfId="5" applyFont="1" applyFill="1" applyBorder="1" applyAlignment="1" applyProtection="1">
      <alignment horizontal="justify" vertical="center" wrapText="1"/>
      <protection locked="0"/>
    </xf>
    <xf numFmtId="15" fontId="6" fillId="2" borderId="18" xfId="5" applyNumberFormat="1" applyFont="1" applyFill="1" applyBorder="1" applyAlignment="1" applyProtection="1">
      <alignment horizontal="center" vertical="center" wrapText="1"/>
      <protection locked="0"/>
    </xf>
    <xf numFmtId="15" fontId="10" fillId="2" borderId="18" xfId="5" applyNumberFormat="1" applyFont="1" applyFill="1" applyBorder="1" applyAlignment="1" applyProtection="1">
      <alignment horizontal="center" vertical="center" wrapText="1"/>
      <protection locked="0"/>
    </xf>
    <xf numFmtId="0" fontId="10" fillId="2" borderId="18" xfId="5" applyFont="1" applyFill="1" applyBorder="1" applyAlignment="1" applyProtection="1">
      <alignment horizontal="left" vertical="center" wrapText="1"/>
      <protection locked="0"/>
    </xf>
    <xf numFmtId="0" fontId="10" fillId="2" borderId="18" xfId="0" applyFont="1" applyFill="1" applyBorder="1" applyAlignment="1">
      <alignment horizontal="left" vertical="center" wrapText="1"/>
    </xf>
    <xf numFmtId="14" fontId="10" fillId="2" borderId="18" xfId="0" applyNumberFormat="1" applyFont="1" applyFill="1" applyBorder="1" applyAlignment="1">
      <alignment horizontal="center" vertical="center" wrapText="1"/>
    </xf>
    <xf numFmtId="0" fontId="6" fillId="2" borderId="18" xfId="0" applyFont="1" applyFill="1" applyBorder="1" applyAlignment="1">
      <alignment horizontal="justify" vertical="center" wrapText="1"/>
    </xf>
    <xf numFmtId="3" fontId="12" fillId="2" borderId="18" xfId="1" applyNumberFormat="1" applyFont="1" applyFill="1" applyBorder="1" applyAlignment="1" applyProtection="1">
      <alignment horizontal="center" vertical="center" wrapText="1"/>
      <protection locked="0"/>
    </xf>
    <xf numFmtId="0" fontId="6" fillId="2" borderId="18" xfId="0" applyFont="1" applyFill="1" applyBorder="1" applyAlignment="1">
      <alignment vertical="center"/>
    </xf>
    <xf numFmtId="0" fontId="6" fillId="2" borderId="18" xfId="5" applyFont="1" applyFill="1" applyBorder="1" applyAlignment="1" applyProtection="1">
      <alignment horizontal="center" vertical="center" wrapText="1"/>
      <protection locked="0"/>
    </xf>
    <xf numFmtId="15" fontId="6" fillId="2" borderId="18" xfId="7" applyNumberFormat="1" applyFont="1" applyFill="1" applyBorder="1" applyAlignment="1" applyProtection="1">
      <alignment horizontal="center" vertical="center" wrapText="1"/>
      <protection locked="0"/>
    </xf>
    <xf numFmtId="0" fontId="6" fillId="2" borderId="18" xfId="7" applyFont="1" applyFill="1" applyBorder="1" applyAlignment="1">
      <alignment horizontal="left" vertical="center" wrapText="1"/>
    </xf>
    <xf numFmtId="0" fontId="6" fillId="2" borderId="18" xfId="7" applyFont="1" applyFill="1" applyBorder="1" applyAlignment="1">
      <alignment horizontal="center" vertical="center" wrapText="1"/>
    </xf>
    <xf numFmtId="9" fontId="6" fillId="2" borderId="18" xfId="6" applyFont="1" applyFill="1" applyBorder="1" applyAlignment="1">
      <alignment horizontal="center" vertical="center" wrapText="1"/>
    </xf>
    <xf numFmtId="1" fontId="6" fillId="2" borderId="18" xfId="7" applyNumberFormat="1" applyFont="1" applyFill="1" applyBorder="1" applyAlignment="1">
      <alignment horizontal="center" vertical="center" wrapText="1"/>
    </xf>
    <xf numFmtId="9" fontId="6" fillId="2" borderId="18" xfId="7" applyNumberFormat="1" applyFont="1" applyFill="1" applyBorder="1" applyAlignment="1">
      <alignment horizontal="center" vertical="center" wrapText="1"/>
    </xf>
    <xf numFmtId="5" fontId="6" fillId="2" borderId="18" xfId="1" applyNumberFormat="1" applyFont="1" applyFill="1" applyBorder="1" applyAlignment="1" applyProtection="1">
      <alignment vertical="center" wrapText="1"/>
      <protection locked="0"/>
    </xf>
    <xf numFmtId="0" fontId="6" fillId="2" borderId="0" xfId="0" applyFont="1" applyFill="1" applyAlignment="1">
      <alignment horizontal="center" vertical="center" wrapText="1"/>
    </xf>
    <xf numFmtId="0" fontId="5" fillId="3" borderId="3" xfId="0" applyFont="1" applyFill="1" applyBorder="1" applyAlignment="1" applyProtection="1">
      <alignment horizontal="center" vertical="center"/>
      <protection locked="0"/>
    </xf>
    <xf numFmtId="1" fontId="5" fillId="3" borderId="3" xfId="0" applyNumberFormat="1" applyFont="1" applyFill="1" applyBorder="1" applyAlignment="1" applyProtection="1">
      <alignment horizontal="center" vertical="center"/>
      <protection locked="0"/>
    </xf>
    <xf numFmtId="0" fontId="5" fillId="3" borderId="3" xfId="0" applyFont="1" applyFill="1" applyBorder="1" applyAlignment="1" applyProtection="1">
      <alignment vertical="center"/>
      <protection locked="0"/>
    </xf>
    <xf numFmtId="0" fontId="9" fillId="2" borderId="4" xfId="0" applyFont="1" applyFill="1" applyBorder="1" applyAlignment="1">
      <alignment vertical="center" wrapText="1"/>
    </xf>
    <xf numFmtId="0" fontId="37" fillId="2" borderId="11" xfId="0" applyFont="1" applyFill="1" applyBorder="1" applyAlignment="1">
      <alignment vertical="center" wrapText="1"/>
    </xf>
    <xf numFmtId="1" fontId="9" fillId="4" borderId="18" xfId="0" applyNumberFormat="1" applyFont="1" applyFill="1" applyBorder="1" applyAlignment="1">
      <alignment horizontal="center" vertical="center"/>
    </xf>
    <xf numFmtId="0" fontId="7" fillId="3" borderId="26" xfId="0" applyFont="1" applyFill="1" applyBorder="1" applyAlignment="1">
      <alignment vertical="center" wrapText="1"/>
    </xf>
    <xf numFmtId="3" fontId="38" fillId="3" borderId="16" xfId="0" applyNumberFormat="1" applyFont="1" applyFill="1" applyBorder="1" applyAlignment="1">
      <alignment horizontal="center" vertical="center" wrapText="1"/>
    </xf>
    <xf numFmtId="3" fontId="38" fillId="3" borderId="12" xfId="0" applyNumberFormat="1" applyFont="1" applyFill="1" applyBorder="1" applyAlignment="1">
      <alignment horizontal="center" vertical="center" wrapText="1"/>
    </xf>
    <xf numFmtId="3" fontId="38" fillId="3" borderId="17" xfId="0" applyNumberFormat="1" applyFont="1" applyFill="1" applyBorder="1" applyAlignment="1">
      <alignment horizontal="center" vertical="center" wrapText="1"/>
    </xf>
    <xf numFmtId="0" fontId="38" fillId="3" borderId="5" xfId="0" applyFont="1" applyFill="1" applyBorder="1" applyAlignment="1">
      <alignment horizontal="center" vertical="top" wrapText="1"/>
    </xf>
    <xf numFmtId="0" fontId="38" fillId="3" borderId="0" xfId="0" applyFont="1" applyFill="1" applyBorder="1" applyAlignment="1">
      <alignment horizontal="center" vertical="top" wrapText="1"/>
    </xf>
    <xf numFmtId="0" fontId="38" fillId="3" borderId="46" xfId="0" applyFont="1" applyFill="1" applyBorder="1" applyAlignment="1">
      <alignment horizontal="center" vertical="justify"/>
    </xf>
    <xf numFmtId="0" fontId="5" fillId="4" borderId="18" xfId="0" applyFont="1" applyFill="1" applyBorder="1" applyAlignment="1">
      <alignment vertical="center"/>
    </xf>
    <xf numFmtId="0" fontId="6" fillId="2" borderId="18" xfId="0" applyFont="1" applyFill="1" applyBorder="1" applyAlignment="1">
      <alignment horizontal="center" vertical="center"/>
    </xf>
    <xf numFmtId="0" fontId="7" fillId="2" borderId="12" xfId="0" applyFont="1" applyFill="1" applyBorder="1" applyAlignment="1">
      <alignment horizontal="center" vertical="center" wrapText="1"/>
    </xf>
    <xf numFmtId="165" fontId="10" fillId="2" borderId="18" xfId="0" applyNumberFormat="1" applyFont="1" applyFill="1" applyBorder="1" applyAlignment="1">
      <alignment horizontal="center" vertical="center" wrapText="1"/>
    </xf>
    <xf numFmtId="1" fontId="10" fillId="2" borderId="18" xfId="0" applyNumberFormat="1" applyFont="1" applyFill="1" applyBorder="1" applyAlignment="1">
      <alignment horizontal="center" vertical="center" wrapText="1"/>
    </xf>
    <xf numFmtId="14" fontId="6" fillId="2" borderId="18" xfId="7" applyNumberFormat="1" applyFont="1" applyFill="1" applyBorder="1" applyAlignment="1">
      <alignment horizontal="center" vertical="center" wrapText="1"/>
    </xf>
    <xf numFmtId="14" fontId="10" fillId="2" borderId="18" xfId="0" applyNumberFormat="1" applyFont="1" applyFill="1" applyBorder="1" applyAlignment="1">
      <alignment horizontal="center" vertical="center"/>
    </xf>
    <xf numFmtId="0" fontId="10" fillId="2" borderId="18" xfId="0" applyFont="1" applyFill="1" applyBorder="1" applyAlignment="1">
      <alignment horizontal="center" vertical="center"/>
    </xf>
    <xf numFmtId="9" fontId="10" fillId="2" borderId="18" xfId="0" applyNumberFormat="1" applyFont="1" applyFill="1" applyBorder="1" applyAlignment="1">
      <alignment horizontal="center" vertical="center"/>
    </xf>
    <xf numFmtId="0" fontId="10" fillId="2" borderId="18" xfId="0" applyFont="1" applyFill="1" applyBorder="1" applyAlignment="1">
      <alignment horizontal="center" vertical="center" wrapText="1"/>
    </xf>
    <xf numFmtId="9" fontId="10" fillId="2" borderId="18" xfId="0" applyNumberFormat="1" applyFont="1" applyFill="1" applyBorder="1" applyAlignment="1">
      <alignment horizontal="center" vertical="center" wrapText="1"/>
    </xf>
    <xf numFmtId="9" fontId="6" fillId="2" borderId="18" xfId="0" applyNumberFormat="1" applyFont="1" applyFill="1" applyBorder="1" applyAlignment="1">
      <alignment horizontal="center" vertical="center"/>
    </xf>
    <xf numFmtId="1" fontId="6" fillId="2" borderId="18" xfId="0" applyNumberFormat="1" applyFont="1" applyFill="1" applyBorder="1" applyAlignment="1">
      <alignment horizontal="center" vertical="center" wrapText="1"/>
    </xf>
    <xf numFmtId="9" fontId="3" fillId="2" borderId="0" xfId="0" applyNumberFormat="1" applyFont="1" applyFill="1" applyAlignment="1">
      <alignment horizontal="center" vertical="center" wrapText="1"/>
    </xf>
    <xf numFmtId="0" fontId="4" fillId="3"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3" borderId="12" xfId="0" applyFont="1" applyFill="1" applyBorder="1" applyAlignment="1">
      <alignment horizontal="center" vertical="center" wrapText="1"/>
    </xf>
    <xf numFmtId="5" fontId="6" fillId="2" borderId="18" xfId="1" applyNumberFormat="1" applyFont="1" applyFill="1" applyBorder="1" applyAlignment="1" applyProtection="1">
      <alignment horizontal="center" vertical="center" wrapText="1"/>
      <protection locked="0"/>
    </xf>
    <xf numFmtId="0" fontId="6" fillId="2" borderId="18" xfId="0" applyFont="1" applyFill="1" applyBorder="1" applyAlignment="1">
      <alignment vertical="center" wrapText="1"/>
    </xf>
    <xf numFmtId="0" fontId="6" fillId="2" borderId="18" xfId="1" applyNumberFormat="1" applyFont="1" applyFill="1" applyBorder="1" applyAlignment="1" applyProtection="1">
      <alignment vertical="center" wrapText="1"/>
      <protection locked="0"/>
    </xf>
    <xf numFmtId="0" fontId="5" fillId="2" borderId="7" xfId="0" applyFont="1" applyFill="1" applyBorder="1" applyAlignment="1" applyProtection="1">
      <alignment horizontal="center" vertical="center" wrapText="1"/>
      <protection locked="0"/>
    </xf>
    <xf numFmtId="165" fontId="6" fillId="2" borderId="18" xfId="0" applyNumberFormat="1" applyFont="1" applyFill="1" applyBorder="1" applyAlignment="1">
      <alignment horizontal="center" vertical="center"/>
    </xf>
    <xf numFmtId="0" fontId="6" fillId="0" borderId="18" xfId="0" applyFont="1" applyBorder="1" applyAlignment="1">
      <alignment horizontal="left" vertical="center" wrapText="1"/>
    </xf>
    <xf numFmtId="0" fontId="5" fillId="2" borderId="8" xfId="0" applyFont="1" applyFill="1" applyBorder="1" applyAlignment="1">
      <alignment horizontal="center" vertical="center"/>
    </xf>
    <xf numFmtId="0" fontId="5" fillId="2" borderId="6" xfId="0" applyFont="1" applyFill="1" applyBorder="1" applyAlignment="1">
      <alignment horizontal="center" vertical="center" wrapText="1"/>
    </xf>
    <xf numFmtId="0" fontId="6" fillId="2" borderId="18" xfId="0" applyFont="1" applyFill="1" applyBorder="1" applyAlignment="1">
      <alignment horizontal="center" wrapText="1"/>
    </xf>
    <xf numFmtId="0" fontId="6" fillId="2" borderId="18" xfId="0" applyFont="1" applyFill="1" applyBorder="1" applyAlignment="1" applyProtection="1">
      <alignment horizontal="center" vertical="top" wrapText="1"/>
      <protection locked="0"/>
    </xf>
    <xf numFmtId="9" fontId="10" fillId="2" borderId="18" xfId="2" applyFont="1" applyFill="1" applyBorder="1" applyAlignment="1">
      <alignment horizontal="center" vertical="center" wrapText="1"/>
    </xf>
    <xf numFmtId="49" fontId="6" fillId="2" borderId="18" xfId="0" applyNumberFormat="1" applyFont="1" applyFill="1" applyBorder="1" applyAlignment="1">
      <alignment horizontal="center" vertical="center" wrapText="1"/>
    </xf>
    <xf numFmtId="9" fontId="6" fillId="2" borderId="18" xfId="2" applyFont="1" applyFill="1" applyBorder="1" applyAlignment="1">
      <alignment horizontal="center" vertical="center" wrapText="1"/>
    </xf>
    <xf numFmtId="9" fontId="10" fillId="2" borderId="18" xfId="2" applyFont="1" applyFill="1" applyBorder="1" applyAlignment="1">
      <alignment horizontal="center" vertical="center"/>
    </xf>
    <xf numFmtId="9" fontId="6" fillId="2" borderId="18" xfId="2" applyFont="1" applyFill="1" applyBorder="1" applyAlignment="1">
      <alignment horizontal="center" vertical="center"/>
    </xf>
    <xf numFmtId="0" fontId="3" fillId="2" borderId="72" xfId="0" applyFont="1" applyFill="1" applyBorder="1" applyAlignment="1">
      <alignment vertical="center"/>
    </xf>
    <xf numFmtId="0" fontId="3" fillId="0" borderId="0" xfId="0" applyFont="1" applyAlignment="1">
      <alignment vertical="center"/>
    </xf>
    <xf numFmtId="0" fontId="3" fillId="2" borderId="8" xfId="0" applyFont="1" applyFill="1" applyBorder="1" applyAlignment="1">
      <alignment vertical="center"/>
    </xf>
    <xf numFmtId="0" fontId="37" fillId="2" borderId="6" xfId="0" applyFont="1" applyFill="1" applyBorder="1" applyAlignment="1">
      <alignment vertical="center"/>
    </xf>
    <xf numFmtId="0" fontId="3" fillId="2" borderId="6" xfId="0" applyFont="1" applyFill="1" applyBorder="1" applyAlignment="1">
      <alignment vertical="center"/>
    </xf>
    <xf numFmtId="0" fontId="37" fillId="2" borderId="7" xfId="0" applyFont="1" applyFill="1" applyBorder="1" applyAlignment="1">
      <alignment vertical="center"/>
    </xf>
    <xf numFmtId="3" fontId="9" fillId="2" borderId="18" xfId="0" applyNumberFormat="1" applyFont="1" applyFill="1" applyBorder="1" applyAlignment="1" applyProtection="1">
      <alignment horizontal="center" vertical="center"/>
      <protection locked="0"/>
    </xf>
    <xf numFmtId="166" fontId="9" fillId="2" borderId="18" xfId="9" applyNumberFormat="1" applyFont="1" applyFill="1" applyBorder="1" applyAlignment="1" applyProtection="1">
      <alignment horizontal="center" vertical="center"/>
      <protection locked="0"/>
    </xf>
    <xf numFmtId="3" fontId="9" fillId="2" borderId="6" xfId="0" applyNumberFormat="1" applyFont="1" applyFill="1" applyBorder="1" applyAlignment="1" applyProtection="1">
      <alignment horizontal="centerContinuous" vertical="center"/>
      <protection locked="0"/>
    </xf>
    <xf numFmtId="4" fontId="9" fillId="2" borderId="6" xfId="0" applyNumberFormat="1" applyFont="1" applyFill="1" applyBorder="1" applyAlignment="1" applyProtection="1">
      <alignment horizontal="centerContinuous" vertical="center"/>
      <protection locked="0"/>
    </xf>
    <xf numFmtId="0" fontId="29" fillId="3" borderId="27" xfId="0" applyFont="1" applyFill="1" applyBorder="1" applyAlignment="1">
      <alignment horizontal="center" vertical="center"/>
    </xf>
    <xf numFmtId="0" fontId="29" fillId="3" borderId="50" xfId="0" applyFont="1" applyFill="1" applyBorder="1" applyAlignment="1">
      <alignment horizontal="center" vertical="center"/>
    </xf>
    <xf numFmtId="0" fontId="3" fillId="2" borderId="0" xfId="0" applyFont="1" applyFill="1" applyBorder="1" applyAlignment="1">
      <alignment vertical="center"/>
    </xf>
    <xf numFmtId="5" fontId="9" fillId="2" borderId="18" xfId="0" applyNumberFormat="1" applyFont="1" applyFill="1" applyBorder="1" applyAlignment="1">
      <alignment horizontal="center" vertical="center"/>
    </xf>
    <xf numFmtId="0" fontId="37" fillId="2" borderId="8" xfId="0" applyFont="1" applyFill="1" applyBorder="1" applyAlignment="1">
      <alignment vertical="center"/>
    </xf>
    <xf numFmtId="4" fontId="9" fillId="2" borderId="7" xfId="0" applyNumberFormat="1" applyFont="1" applyFill="1" applyBorder="1" applyAlignment="1" applyProtection="1">
      <alignment horizontal="centerContinuous" vertical="center"/>
      <protection locked="0"/>
    </xf>
    <xf numFmtId="3" fontId="9" fillId="2" borderId="22" xfId="0" applyNumberFormat="1" applyFont="1" applyFill="1" applyBorder="1" applyAlignment="1" applyProtection="1">
      <alignment vertical="center"/>
      <protection locked="0"/>
    </xf>
    <xf numFmtId="0" fontId="9" fillId="0" borderId="8" xfId="0" applyFont="1" applyBorder="1" applyAlignment="1" applyProtection="1">
      <alignment vertical="center"/>
      <protection locked="0"/>
    </xf>
    <xf numFmtId="0" fontId="3" fillId="2" borderId="6" xfId="0" applyFont="1" applyFill="1" applyBorder="1" applyAlignment="1">
      <alignment vertical="center" wrapText="1"/>
    </xf>
    <xf numFmtId="9" fontId="3" fillId="2" borderId="6" xfId="0" applyNumberFormat="1" applyFont="1" applyFill="1" applyBorder="1" applyAlignment="1">
      <alignment horizontal="left" vertical="center" wrapText="1"/>
    </xf>
    <xf numFmtId="9" fontId="3" fillId="2" borderId="6" xfId="0" applyNumberFormat="1" applyFont="1" applyFill="1" applyBorder="1" applyAlignment="1">
      <alignment horizontal="left" wrapText="1"/>
    </xf>
    <xf numFmtId="9" fontId="3" fillId="2"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1" fontId="3" fillId="2" borderId="6"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3" borderId="8"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xf>
    <xf numFmtId="4" fontId="9" fillId="3" borderId="6" xfId="0" applyNumberFormat="1" applyFont="1" applyFill="1" applyBorder="1" applyAlignment="1" applyProtection="1">
      <alignment vertical="center"/>
      <protection locked="0"/>
    </xf>
    <xf numFmtId="1" fontId="6" fillId="3" borderId="7" xfId="2" applyNumberFormat="1" applyFont="1" applyFill="1" applyBorder="1" applyAlignment="1" applyProtection="1">
      <alignment horizontal="center" vertical="center" wrapText="1"/>
      <protection locked="0"/>
    </xf>
    <xf numFmtId="0" fontId="29" fillId="3" borderId="26" xfId="0" applyFont="1" applyFill="1" applyBorder="1" applyAlignment="1">
      <alignment horizontal="left" vertical="center"/>
    </xf>
    <xf numFmtId="0" fontId="6" fillId="0" borderId="23" xfId="0" applyFont="1" applyBorder="1" applyAlignment="1" applyProtection="1">
      <alignment horizontal="left" vertical="top"/>
      <protection locked="0"/>
    </xf>
    <xf numFmtId="0" fontId="6" fillId="0" borderId="27" xfId="0" applyFont="1" applyBorder="1" applyAlignment="1" applyProtection="1">
      <alignment horizontal="left" vertical="top" wrapText="1"/>
      <protection locked="0"/>
    </xf>
    <xf numFmtId="0" fontId="6" fillId="0" borderId="5" xfId="0" applyFont="1" applyBorder="1" applyAlignment="1" applyProtection="1">
      <alignment horizontal="left" vertical="top"/>
      <protection locked="0"/>
    </xf>
    <xf numFmtId="0" fontId="6" fillId="0" borderId="0" xfId="0" applyFont="1" applyAlignment="1" applyProtection="1">
      <alignment horizontal="left" vertical="top" wrapText="1"/>
      <protection locked="0"/>
    </xf>
    <xf numFmtId="0" fontId="6" fillId="0" borderId="73"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74" xfId="0" applyFont="1" applyBorder="1" applyAlignment="1" applyProtection="1">
      <alignment horizontal="left" vertical="top" wrapText="1"/>
      <protection locked="0"/>
    </xf>
    <xf numFmtId="0" fontId="6" fillId="0" borderId="28" xfId="0" applyFont="1" applyBorder="1" applyAlignment="1" applyProtection="1">
      <alignment horizontal="left" vertical="top" wrapText="1"/>
      <protection locked="0"/>
    </xf>
    <xf numFmtId="0" fontId="6" fillId="0" borderId="75" xfId="0" applyFont="1" applyBorder="1" applyAlignment="1" applyProtection="1">
      <alignment horizontal="left" vertical="top" wrapText="1"/>
      <protection locked="0"/>
    </xf>
    <xf numFmtId="0" fontId="6" fillId="0" borderId="30" xfId="0" applyFont="1" applyBorder="1" applyAlignment="1" applyProtection="1">
      <alignment horizontal="left" vertical="top" wrapText="1"/>
      <protection locked="0"/>
    </xf>
    <xf numFmtId="0" fontId="6" fillId="2" borderId="7" xfId="0" applyFont="1" applyFill="1" applyBorder="1" applyAlignment="1">
      <alignment horizontal="left" vertical="center" wrapText="1"/>
    </xf>
    <xf numFmtId="0" fontId="10" fillId="2" borderId="7" xfId="0" applyFont="1" applyFill="1" applyBorder="1" applyAlignment="1">
      <alignment horizontal="left" vertical="center" wrapText="1"/>
    </xf>
    <xf numFmtId="9" fontId="6" fillId="2" borderId="18" xfId="0" applyNumberFormat="1" applyFont="1" applyFill="1" applyBorder="1" applyAlignment="1" applyProtection="1">
      <alignment horizontal="center" vertical="center" wrapText="1"/>
      <protection locked="0"/>
    </xf>
    <xf numFmtId="0" fontId="6" fillId="2" borderId="8" xfId="0" applyFont="1" applyFill="1" applyBorder="1" applyAlignment="1">
      <alignment horizontal="justify" vertical="center" wrapText="1"/>
    </xf>
    <xf numFmtId="0" fontId="6" fillId="2" borderId="14" xfId="0" applyFont="1" applyFill="1" applyBorder="1" applyAlignment="1">
      <alignment horizontal="left" vertical="center" wrapText="1"/>
    </xf>
    <xf numFmtId="167" fontId="10" fillId="2" borderId="18" xfId="0" applyNumberFormat="1" applyFont="1" applyFill="1" applyBorder="1" applyAlignment="1">
      <alignment horizontal="center" vertical="center" wrapText="1"/>
    </xf>
    <xf numFmtId="0" fontId="6" fillId="0" borderId="18" xfId="5" applyFont="1" applyBorder="1" applyAlignment="1" applyProtection="1">
      <alignment horizontal="justify" vertical="center" wrapText="1"/>
      <protection locked="0"/>
    </xf>
    <xf numFmtId="0" fontId="6" fillId="0" borderId="7" xfId="0" applyFont="1" applyBorder="1" applyAlignment="1">
      <alignment horizontal="left" vertical="center" wrapText="1"/>
    </xf>
    <xf numFmtId="0" fontId="4" fillId="3" borderId="2" xfId="0" applyFont="1" applyFill="1" applyBorder="1" applyAlignment="1">
      <alignment horizontal="center" vertical="center"/>
    </xf>
    <xf numFmtId="0" fontId="6" fillId="2" borderId="3" xfId="0" applyFont="1" applyFill="1" applyBorder="1" applyAlignment="1" applyProtection="1">
      <alignment horizontal="center" vertical="center"/>
      <protection locked="0"/>
    </xf>
    <xf numFmtId="0" fontId="6" fillId="0" borderId="18" xfId="0" applyFont="1" applyFill="1" applyBorder="1" applyAlignment="1">
      <alignment horizontal="center" vertical="center" wrapText="1"/>
    </xf>
    <xf numFmtId="0" fontId="37" fillId="2" borderId="6" xfId="0" applyFont="1" applyFill="1" applyBorder="1" applyAlignment="1">
      <alignment horizontal="center" vertical="center"/>
    </xf>
    <xf numFmtId="0" fontId="6" fillId="0" borderId="27" xfId="0" applyFont="1" applyBorder="1" applyAlignment="1" applyProtection="1">
      <alignment horizontal="center" vertical="top" wrapText="1"/>
      <protection locked="0"/>
    </xf>
    <xf numFmtId="0" fontId="6" fillId="0" borderId="0" xfId="0" applyFont="1" applyAlignment="1" applyProtection="1">
      <alignment horizontal="center" vertical="top" wrapText="1"/>
      <protection locked="0"/>
    </xf>
    <xf numFmtId="0" fontId="6" fillId="0" borderId="25" xfId="0" applyFont="1" applyBorder="1" applyAlignment="1" applyProtection="1">
      <alignment horizontal="center" vertical="top" wrapText="1"/>
      <protection locked="0"/>
    </xf>
    <xf numFmtId="0" fontId="6" fillId="0" borderId="28" xfId="0" applyFont="1" applyBorder="1" applyAlignment="1" applyProtection="1">
      <alignment horizontal="center" vertical="top" wrapText="1"/>
      <protection locked="0"/>
    </xf>
    <xf numFmtId="0" fontId="6" fillId="0" borderId="30" xfId="0" applyFont="1" applyBorder="1" applyAlignment="1" applyProtection="1">
      <alignment horizontal="center" vertical="top" wrapText="1"/>
      <protection locked="0"/>
    </xf>
    <xf numFmtId="15" fontId="10" fillId="0" borderId="18" xfId="5" applyNumberFormat="1" applyFont="1" applyBorder="1" applyAlignment="1" applyProtection="1">
      <alignment horizontal="left" vertical="center" wrapText="1"/>
      <protection locked="0"/>
    </xf>
    <xf numFmtId="0" fontId="6" fillId="0" borderId="6" xfId="0" applyFont="1" applyBorder="1" applyAlignment="1">
      <alignment horizontal="left" vertical="center" wrapText="1"/>
    </xf>
    <xf numFmtId="165" fontId="10" fillId="2" borderId="18" xfId="0" applyNumberFormat="1" applyFont="1" applyFill="1" applyBorder="1" applyAlignment="1">
      <alignment horizontal="center" vertical="center"/>
    </xf>
    <xf numFmtId="0" fontId="6" fillId="0" borderId="18"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8" xfId="0" applyFont="1" applyBorder="1" applyAlignment="1">
      <alignment horizontal="justify" vertical="center" wrapText="1"/>
    </xf>
    <xf numFmtId="0" fontId="6" fillId="0" borderId="8" xfId="0" applyFont="1" applyBorder="1" applyAlignment="1">
      <alignment horizontal="justify" vertical="center" wrapText="1"/>
    </xf>
    <xf numFmtId="9" fontId="10" fillId="0" borderId="18" xfId="2" applyFont="1" applyFill="1" applyBorder="1" applyAlignment="1">
      <alignment horizontal="center" vertical="center" wrapText="1"/>
    </xf>
    <xf numFmtId="0" fontId="6" fillId="0" borderId="18" xfId="0" applyFont="1" applyFill="1" applyBorder="1" applyAlignment="1" applyProtection="1">
      <alignment horizontal="center" vertical="center" wrapText="1"/>
      <protection locked="0"/>
    </xf>
    <xf numFmtId="14" fontId="10" fillId="0" borderId="18" xfId="0" applyNumberFormat="1" applyFont="1" applyFill="1" applyBorder="1" applyAlignment="1">
      <alignment horizontal="center" vertical="center" wrapText="1"/>
    </xf>
    <xf numFmtId="14" fontId="6" fillId="0" borderId="18" xfId="0" applyNumberFormat="1" applyFont="1" applyFill="1" applyBorder="1" applyAlignment="1">
      <alignment horizontal="center" vertical="center" wrapText="1"/>
    </xf>
    <xf numFmtId="15" fontId="6" fillId="0" borderId="18" xfId="0" applyNumberFormat="1" applyFont="1" applyFill="1" applyBorder="1" applyAlignment="1" applyProtection="1">
      <alignment horizontal="center" vertical="center" wrapText="1"/>
      <protection locked="0"/>
    </xf>
    <xf numFmtId="9" fontId="6" fillId="0" borderId="18" xfId="2" applyFont="1" applyFill="1" applyBorder="1" applyAlignment="1" applyProtection="1">
      <alignment horizontal="center" vertical="center" wrapText="1"/>
      <protection locked="0"/>
    </xf>
    <xf numFmtId="1" fontId="6" fillId="0" borderId="18" xfId="1" applyNumberFormat="1" applyFont="1" applyFill="1" applyBorder="1" applyAlignment="1" applyProtection="1">
      <alignment horizontal="center" vertical="center" wrapText="1"/>
      <protection locked="0"/>
    </xf>
    <xf numFmtId="9" fontId="6" fillId="0" borderId="18" xfId="0" applyNumberFormat="1" applyFont="1" applyFill="1" applyBorder="1" applyAlignment="1">
      <alignment horizontal="center" vertical="center" wrapText="1"/>
    </xf>
    <xf numFmtId="165" fontId="10" fillId="0" borderId="18" xfId="0" applyNumberFormat="1" applyFont="1" applyFill="1" applyBorder="1" applyAlignment="1">
      <alignment horizontal="center" vertical="center" wrapText="1"/>
    </xf>
    <xf numFmtId="0" fontId="6" fillId="0" borderId="18" xfId="0" applyFont="1" applyFill="1" applyBorder="1" applyAlignment="1">
      <alignment horizontal="center" vertical="center"/>
    </xf>
    <xf numFmtId="5" fontId="6" fillId="0" borderId="18" xfId="1" applyNumberFormat="1" applyFont="1" applyFill="1" applyBorder="1" applyAlignment="1" applyProtection="1">
      <alignment horizontal="center" vertical="center" wrapText="1"/>
      <protection locked="0"/>
    </xf>
    <xf numFmtId="0" fontId="6" fillId="0" borderId="18" xfId="0" applyFont="1" applyFill="1" applyBorder="1" applyAlignment="1">
      <alignment vertical="center" wrapText="1"/>
    </xf>
    <xf numFmtId="0" fontId="3" fillId="0" borderId="0" xfId="0" applyFont="1" applyFill="1" applyAlignment="1">
      <alignment vertical="center" wrapText="1"/>
    </xf>
    <xf numFmtId="0" fontId="10" fillId="0" borderId="18" xfId="0" applyFont="1" applyFill="1" applyBorder="1" applyAlignment="1">
      <alignment horizontal="left" vertical="center" wrapText="1"/>
    </xf>
    <xf numFmtId="10" fontId="6" fillId="2" borderId="18" xfId="2" applyNumberFormat="1" applyFont="1" applyFill="1" applyBorder="1" applyAlignment="1">
      <alignment horizontal="center" vertical="center" wrapText="1"/>
    </xf>
    <xf numFmtId="9" fontId="6" fillId="2" borderId="18" xfId="2" applyNumberFormat="1" applyFont="1" applyFill="1" applyBorder="1" applyAlignment="1">
      <alignment horizontal="center" vertical="center" wrapText="1"/>
    </xf>
    <xf numFmtId="164" fontId="10" fillId="2" borderId="18" xfId="2" applyNumberFormat="1" applyFont="1" applyFill="1" applyBorder="1" applyAlignment="1">
      <alignment horizontal="center" vertical="center" wrapText="1"/>
    </xf>
    <xf numFmtId="164" fontId="9" fillId="3" borderId="8" xfId="2" applyNumberFormat="1" applyFont="1" applyFill="1" applyBorder="1" applyAlignment="1" applyProtection="1">
      <alignment vertical="center"/>
      <protection locked="0"/>
    </xf>
    <xf numFmtId="3" fontId="6" fillId="0" borderId="18" xfId="1" applyNumberFormat="1" applyFont="1" applyFill="1" applyBorder="1" applyAlignment="1" applyProtection="1">
      <alignment horizontal="center" vertical="center" wrapText="1"/>
      <protection locked="0"/>
    </xf>
    <xf numFmtId="14" fontId="10" fillId="0" borderId="18" xfId="0" applyNumberFormat="1" applyFont="1" applyFill="1" applyBorder="1" applyAlignment="1">
      <alignment horizontal="center" vertical="center"/>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9" fontId="6" fillId="0" borderId="18" xfId="0" applyNumberFormat="1" applyFont="1" applyFill="1" applyBorder="1" applyAlignment="1" applyProtection="1">
      <alignment horizontal="center" vertical="center" wrapText="1"/>
      <protection locked="0"/>
    </xf>
    <xf numFmtId="0" fontId="10" fillId="0" borderId="18" xfId="0" applyFont="1" applyFill="1" applyBorder="1" applyAlignment="1">
      <alignment vertical="center" wrapText="1"/>
    </xf>
    <xf numFmtId="0" fontId="10" fillId="0" borderId="18" xfId="0" applyFont="1" applyFill="1" applyBorder="1" applyAlignment="1">
      <alignment horizontal="center" vertical="center" wrapText="1"/>
    </xf>
    <xf numFmtId="0" fontId="6" fillId="0" borderId="18" xfId="0" applyFont="1" applyFill="1" applyBorder="1" applyAlignment="1">
      <alignment horizontal="justify" vertical="center" wrapText="1"/>
    </xf>
    <xf numFmtId="0" fontId="37" fillId="7" borderId="6" xfId="0" applyFont="1" applyFill="1" applyBorder="1" applyAlignment="1">
      <alignment vertical="center"/>
    </xf>
    <xf numFmtId="0" fontId="5" fillId="2" borderId="8" xfId="0" applyFont="1" applyFill="1" applyBorder="1" applyAlignment="1">
      <alignment horizontal="left" vertical="center"/>
    </xf>
    <xf numFmtId="165" fontId="3" fillId="2" borderId="6" xfId="0" applyNumberFormat="1" applyFont="1" applyFill="1" applyBorder="1" applyAlignment="1">
      <alignment horizontal="center" vertical="center"/>
    </xf>
    <xf numFmtId="0" fontId="20" fillId="2" borderId="18" xfId="3" applyFont="1" applyFill="1" applyBorder="1" applyAlignment="1" applyProtection="1">
      <alignment horizontal="center" vertical="center" wrapText="1"/>
    </xf>
    <xf numFmtId="10" fontId="26" fillId="2" borderId="18" xfId="3" applyNumberFormat="1" applyFont="1" applyFill="1" applyBorder="1" applyAlignment="1" applyProtection="1">
      <alignment vertical="center" wrapText="1"/>
    </xf>
    <xf numFmtId="0" fontId="46" fillId="2" borderId="39" xfId="8" applyFont="1" applyFill="1" applyBorder="1" applyAlignment="1">
      <alignment vertical="center" wrapText="1"/>
    </xf>
    <xf numFmtId="0" fontId="24" fillId="2" borderId="6" xfId="8" applyFont="1" applyFill="1" applyBorder="1" applyAlignment="1">
      <alignment horizontal="center" vertical="center" wrapText="1"/>
    </xf>
    <xf numFmtId="9" fontId="26" fillId="2" borderId="18" xfId="3" applyNumberFormat="1" applyFont="1" applyFill="1" applyBorder="1" applyAlignment="1" applyProtection="1">
      <alignment vertical="center" wrapText="1"/>
    </xf>
    <xf numFmtId="0" fontId="9" fillId="4" borderId="18" xfId="0" applyFont="1" applyFill="1" applyBorder="1" applyAlignment="1">
      <alignment horizontal="center" vertical="center"/>
    </xf>
    <xf numFmtId="0" fontId="29" fillId="3" borderId="12" xfId="0" applyFont="1" applyFill="1" applyBorder="1" applyAlignment="1">
      <alignment horizontal="center" vertical="center"/>
    </xf>
    <xf numFmtId="164" fontId="6" fillId="3" borderId="6" xfId="2" applyNumberFormat="1" applyFont="1" applyFill="1" applyBorder="1" applyAlignment="1" applyProtection="1">
      <alignment horizontal="center" vertical="center" wrapText="1"/>
      <protection locked="0"/>
    </xf>
    <xf numFmtId="0" fontId="20" fillId="4" borderId="29" xfId="8" applyFont="1" applyFill="1" applyBorder="1" applyAlignment="1">
      <alignment horizontal="left" vertical="center" wrapText="1"/>
    </xf>
    <xf numFmtId="0" fontId="24" fillId="2" borderId="5" xfId="8" applyFont="1" applyFill="1" applyBorder="1" applyAlignment="1">
      <alignment horizontal="left" vertical="center" wrapText="1"/>
    </xf>
    <xf numFmtId="0" fontId="24" fillId="2" borderId="51" xfId="8" applyFont="1" applyFill="1" applyBorder="1" applyAlignment="1">
      <alignment horizontal="left" vertical="center" wrapText="1"/>
    </xf>
    <xf numFmtId="0" fontId="17" fillId="6" borderId="18" xfId="0" applyFont="1" applyFill="1" applyBorder="1" applyAlignment="1">
      <alignment horizontal="center" vertical="center"/>
    </xf>
    <xf numFmtId="0" fontId="17" fillId="6" borderId="62" xfId="0" applyFont="1" applyFill="1" applyBorder="1" applyAlignment="1">
      <alignment horizontal="center" vertical="center" wrapText="1"/>
    </xf>
    <xf numFmtId="0" fontId="20" fillId="0" borderId="0" xfId="8" applyFont="1" applyAlignment="1">
      <alignment horizontal="left" vertical="center" wrapText="1"/>
    </xf>
    <xf numFmtId="0" fontId="24" fillId="2" borderId="0" xfId="3" applyFont="1" applyFill="1" applyBorder="1" applyAlignment="1" applyProtection="1">
      <alignment horizontal="center" vertical="center" wrapText="1"/>
    </xf>
    <xf numFmtId="0" fontId="21" fillId="2" borderId="0" xfId="8" applyFont="1" applyFill="1" applyAlignment="1">
      <alignment horizontal="left" vertical="center" wrapText="1"/>
    </xf>
    <xf numFmtId="0" fontId="24" fillId="2" borderId="0" xfId="8" applyFont="1" applyFill="1" applyAlignment="1">
      <alignment horizontal="left" vertical="center" wrapText="1"/>
    </xf>
    <xf numFmtId="0" fontId="24" fillId="2" borderId="0" xfId="8" applyFont="1" applyFill="1" applyAlignment="1">
      <alignment horizontal="center" vertical="center" wrapText="1"/>
    </xf>
    <xf numFmtId="0" fontId="24" fillId="2" borderId="0" xfId="8" applyFont="1" applyFill="1" applyAlignment="1">
      <alignment vertical="center" wrapText="1"/>
    </xf>
    <xf numFmtId="9" fontId="6" fillId="2" borderId="18" xfId="0" applyNumberFormat="1" applyFont="1" applyFill="1" applyBorder="1" applyAlignment="1">
      <alignment horizontal="center" vertical="center" wrapText="1"/>
    </xf>
    <xf numFmtId="0" fontId="6" fillId="0" borderId="10" xfId="0" applyFont="1" applyFill="1" applyBorder="1" applyAlignment="1">
      <alignment vertical="center"/>
    </xf>
    <xf numFmtId="0" fontId="5" fillId="7" borderId="6" xfId="0" applyFont="1" applyFill="1" applyBorder="1" applyAlignment="1">
      <alignment vertical="center"/>
    </xf>
    <xf numFmtId="3" fontId="3" fillId="0" borderId="0" xfId="0" applyNumberFormat="1" applyFont="1" applyFill="1" applyAlignment="1">
      <alignment vertical="center"/>
    </xf>
    <xf numFmtId="3" fontId="3" fillId="0" borderId="0" xfId="0" applyNumberFormat="1" applyFont="1" applyFill="1" applyAlignment="1">
      <alignment horizontal="center" vertical="center"/>
    </xf>
    <xf numFmtId="0" fontId="43" fillId="2" borderId="18" xfId="0" applyFont="1" applyFill="1" applyBorder="1" applyAlignment="1">
      <alignment horizontal="center" vertical="center"/>
    </xf>
    <xf numFmtId="0" fontId="6" fillId="2" borderId="18" xfId="0" applyFont="1" applyFill="1" applyBorder="1" applyAlignment="1" applyProtection="1">
      <alignment horizontal="left" vertical="center" wrapText="1"/>
      <protection locked="0"/>
    </xf>
    <xf numFmtId="0" fontId="10" fillId="2" borderId="18" xfId="0" applyFont="1" applyFill="1" applyBorder="1" applyAlignment="1">
      <alignment vertical="center" wrapText="1"/>
    </xf>
    <xf numFmtId="0" fontId="6" fillId="2" borderId="8" xfId="0" applyFont="1" applyFill="1" applyBorder="1" applyAlignment="1">
      <alignment horizontal="left" vertical="center" wrapText="1"/>
    </xf>
    <xf numFmtId="10" fontId="10" fillId="2" borderId="18" xfId="2" applyNumberFormat="1" applyFont="1" applyFill="1" applyBorder="1" applyAlignment="1">
      <alignment horizontal="center" vertical="center" wrapText="1"/>
    </xf>
    <xf numFmtId="0" fontId="6" fillId="2" borderId="18" xfId="0" quotePrefix="1" applyFont="1" applyFill="1" applyBorder="1" applyAlignment="1" applyProtection="1">
      <alignment horizontal="center" vertical="center" wrapText="1"/>
      <protection locked="0"/>
    </xf>
    <xf numFmtId="0" fontId="6" fillId="2" borderId="18" xfId="0" quotePrefix="1" applyFont="1" applyFill="1" applyBorder="1" applyAlignment="1">
      <alignment horizontal="left" vertical="center" wrapText="1"/>
    </xf>
    <xf numFmtId="9" fontId="10" fillId="2" borderId="19" xfId="0" applyNumberFormat="1" applyFont="1" applyFill="1" applyBorder="1" applyAlignment="1">
      <alignment horizontal="center" vertical="center"/>
    </xf>
    <xf numFmtId="0" fontId="6" fillId="2" borderId="0" xfId="0" applyFont="1" applyFill="1" applyAlignment="1">
      <alignment vertical="center" wrapText="1"/>
    </xf>
    <xf numFmtId="9" fontId="10" fillId="2" borderId="19" xfId="2" applyFont="1" applyFill="1" applyBorder="1" applyAlignment="1">
      <alignment horizontal="center" vertical="center"/>
    </xf>
    <xf numFmtId="49" fontId="6" fillId="2" borderId="7" xfId="11" applyNumberFormat="1" applyFont="1" applyFill="1" applyBorder="1" applyAlignment="1" applyProtection="1">
      <alignment vertical="center" wrapText="1"/>
      <protection locked="0"/>
    </xf>
    <xf numFmtId="49" fontId="6" fillId="2" borderId="7" xfId="11" applyNumberFormat="1" applyFont="1" applyFill="1" applyBorder="1" applyAlignment="1" applyProtection="1">
      <alignment horizontal="center" vertical="center" wrapText="1"/>
      <protection locked="0"/>
    </xf>
    <xf numFmtId="9" fontId="6" fillId="2" borderId="7" xfId="2" applyFont="1" applyFill="1" applyBorder="1" applyAlignment="1" applyProtection="1">
      <alignment horizontal="center" vertical="center" wrapText="1"/>
      <protection locked="0"/>
    </xf>
    <xf numFmtId="0" fontId="6" fillId="2" borderId="18" xfId="0" applyFont="1" applyFill="1" applyBorder="1" applyAlignment="1">
      <alignment horizontal="justify" vertical="center"/>
    </xf>
    <xf numFmtId="0" fontId="10" fillId="2" borderId="18" xfId="0" applyFont="1" applyFill="1" applyBorder="1" applyAlignment="1">
      <alignment horizontal="justify" vertical="center" wrapText="1"/>
    </xf>
    <xf numFmtId="164" fontId="6" fillId="2" borderId="14" xfId="2" applyNumberFormat="1" applyFont="1" applyFill="1" applyBorder="1" applyAlignment="1" applyProtection="1">
      <alignment horizontal="left" vertical="center" wrapText="1"/>
      <protection locked="0"/>
    </xf>
    <xf numFmtId="0" fontId="48" fillId="2" borderId="0" xfId="5" applyFont="1" applyFill="1" applyAlignment="1">
      <alignment horizontal="centerContinuous"/>
    </xf>
    <xf numFmtId="0" fontId="6" fillId="2" borderId="18" xfId="2" applyNumberFormat="1" applyFont="1" applyFill="1" applyBorder="1" applyAlignment="1">
      <alignment horizontal="center" vertical="center" wrapText="1"/>
    </xf>
    <xf numFmtId="0" fontId="6" fillId="2" borderId="18" xfId="1" applyNumberFormat="1" applyFont="1" applyFill="1" applyBorder="1" applyAlignment="1" applyProtection="1">
      <alignment horizontal="center" vertical="center" wrapText="1"/>
      <protection locked="0"/>
    </xf>
    <xf numFmtId="0" fontId="6" fillId="2" borderId="18" xfId="0" applyNumberFormat="1" applyFont="1" applyFill="1" applyBorder="1" applyAlignment="1">
      <alignment horizontal="center" vertical="center" wrapText="1"/>
    </xf>
    <xf numFmtId="6" fontId="3" fillId="0" borderId="18" xfId="0" applyNumberFormat="1" applyFont="1" applyBorder="1" applyAlignment="1">
      <alignment horizontal="center" vertical="center"/>
    </xf>
    <xf numFmtId="6" fontId="3" fillId="0" borderId="0" xfId="0" applyNumberFormat="1" applyFont="1" applyAlignment="1">
      <alignment horizontal="center" vertical="center"/>
    </xf>
    <xf numFmtId="6" fontId="6" fillId="2" borderId="18" xfId="0" applyNumberFormat="1" applyFont="1" applyFill="1" applyBorder="1" applyAlignment="1">
      <alignment horizontal="center" vertical="center"/>
    </xf>
    <xf numFmtId="42" fontId="6" fillId="2" borderId="18" xfId="10" applyFont="1" applyFill="1" applyBorder="1" applyAlignment="1">
      <alignment horizontal="center" vertical="center"/>
    </xf>
    <xf numFmtId="0" fontId="3" fillId="2" borderId="18" xfId="0" applyFont="1" applyFill="1" applyBorder="1" applyAlignment="1">
      <alignment horizontal="center" vertical="center" wrapText="1"/>
    </xf>
    <xf numFmtId="0" fontId="3" fillId="2" borderId="0" xfId="0" applyFont="1" applyFill="1" applyAlignment="1">
      <alignment horizontal="center" vertical="center" wrapText="1"/>
    </xf>
    <xf numFmtId="0" fontId="9" fillId="4" borderId="18" xfId="0" applyFont="1" applyFill="1" applyBorder="1" applyAlignment="1">
      <alignment horizontal="center" vertical="center"/>
    </xf>
    <xf numFmtId="0" fontId="9" fillId="4" borderId="21" xfId="0" applyFont="1" applyFill="1" applyBorder="1" applyAlignment="1" applyProtection="1">
      <alignment horizontal="center" vertical="center" wrapText="1"/>
      <protection locked="0"/>
    </xf>
    <xf numFmtId="168" fontId="29" fillId="3" borderId="27" xfId="2" applyNumberFormat="1" applyFont="1" applyFill="1" applyBorder="1" applyAlignment="1">
      <alignment horizontal="center" vertical="center"/>
    </xf>
    <xf numFmtId="0" fontId="49" fillId="0" borderId="0" xfId="0" applyFont="1"/>
    <xf numFmtId="0" fontId="49" fillId="4" borderId="7" xfId="0" applyFont="1" applyFill="1" applyBorder="1" applyAlignment="1">
      <alignment horizontal="centerContinuous"/>
    </xf>
    <xf numFmtId="0" fontId="49" fillId="4" borderId="39" xfId="0" applyFont="1" applyFill="1" applyBorder="1" applyAlignment="1">
      <alignment horizontal="centerContinuous"/>
    </xf>
    <xf numFmtId="0" fontId="50" fillId="0" borderId="18" xfId="0" applyFont="1" applyBorder="1"/>
    <xf numFmtId="0" fontId="50" fillId="0" borderId="42" xfId="0" applyFont="1" applyBorder="1"/>
    <xf numFmtId="0" fontId="50" fillId="0" borderId="0" xfId="0" applyFont="1"/>
    <xf numFmtId="0" fontId="50" fillId="0" borderId="44" xfId="0" applyFont="1" applyBorder="1"/>
    <xf numFmtId="0" fontId="50" fillId="0" borderId="45" xfId="0" applyFont="1" applyBorder="1"/>
    <xf numFmtId="0" fontId="9" fillId="0" borderId="0" xfId="0" applyFont="1" applyAlignment="1">
      <alignment vertical="center"/>
    </xf>
    <xf numFmtId="0" fontId="49" fillId="0" borderId="0" xfId="0" applyFont="1" applyAlignment="1">
      <alignment vertical="center"/>
    </xf>
    <xf numFmtId="0" fontId="6" fillId="0" borderId="24" xfId="0" applyFont="1" applyBorder="1" applyAlignment="1">
      <alignment vertical="center" wrapText="1"/>
    </xf>
    <xf numFmtId="0" fontId="6" fillId="0" borderId="18" xfId="0" applyFont="1" applyBorder="1" applyAlignment="1">
      <alignment vertical="center" wrapText="1"/>
    </xf>
    <xf numFmtId="9" fontId="6" fillId="0" borderId="18" xfId="0" applyNumberFormat="1" applyFont="1" applyBorder="1" applyAlignment="1">
      <alignment horizontal="center" vertical="center"/>
    </xf>
    <xf numFmtId="0" fontId="6" fillId="0" borderId="43" xfId="0" applyFont="1" applyBorder="1" applyAlignment="1">
      <alignment vertical="center" wrapText="1"/>
    </xf>
    <xf numFmtId="0" fontId="6" fillId="0" borderId="44" xfId="0" applyFont="1" applyBorder="1" applyAlignment="1">
      <alignment vertical="center" wrapText="1"/>
    </xf>
    <xf numFmtId="10" fontId="6" fillId="0" borderId="18" xfId="0" applyNumberFormat="1" applyFont="1" applyBorder="1" applyAlignment="1">
      <alignment horizontal="center" vertical="center"/>
    </xf>
    <xf numFmtId="0" fontId="6" fillId="0" borderId="18" xfId="0" applyFont="1" applyBorder="1" applyAlignment="1">
      <alignment horizontal="center" vertical="center"/>
    </xf>
    <xf numFmtId="9" fontId="6" fillId="0" borderId="44" xfId="0" applyNumberFormat="1" applyFont="1" applyBorder="1" applyAlignment="1">
      <alignment horizontal="center" vertical="center"/>
    </xf>
    <xf numFmtId="0" fontId="6" fillId="0" borderId="44" xfId="0" applyFont="1" applyBorder="1" applyAlignment="1">
      <alignment horizontal="center" vertical="center"/>
    </xf>
    <xf numFmtId="14" fontId="6" fillId="2" borderId="7" xfId="11" applyNumberFormat="1" applyFont="1" applyFill="1" applyBorder="1" applyAlignment="1" applyProtection="1">
      <alignment horizontal="center" vertical="center" wrapText="1"/>
      <protection locked="0"/>
    </xf>
    <xf numFmtId="0" fontId="20" fillId="0" borderId="9" xfId="0" applyFont="1" applyBorder="1" applyAlignment="1">
      <alignment vertical="center"/>
    </xf>
    <xf numFmtId="0" fontId="20" fillId="0" borderId="6" xfId="0" applyFont="1" applyBorder="1" applyAlignment="1">
      <alignment vertical="center"/>
    </xf>
    <xf numFmtId="1" fontId="24" fillId="0" borderId="6" xfId="0" applyNumberFormat="1" applyFont="1" applyBorder="1" applyAlignment="1" applyProtection="1">
      <alignment vertical="center"/>
      <protection locked="0"/>
    </xf>
    <xf numFmtId="1" fontId="24" fillId="0" borderId="7" xfId="0" applyNumberFormat="1" applyFont="1" applyBorder="1" applyAlignment="1" applyProtection="1">
      <alignment vertical="center"/>
      <protection locked="0"/>
    </xf>
    <xf numFmtId="0" fontId="20" fillId="0" borderId="8" xfId="0" applyFont="1" applyBorder="1" applyAlignment="1">
      <alignment vertical="center"/>
    </xf>
    <xf numFmtId="14" fontId="24" fillId="0" borderId="6" xfId="0" applyNumberFormat="1" applyFont="1" applyBorder="1" applyAlignment="1" applyProtection="1">
      <alignment vertical="center" wrapText="1"/>
      <protection locked="0"/>
    </xf>
    <xf numFmtId="14" fontId="24" fillId="0" borderId="6" xfId="0" applyNumberFormat="1" applyFont="1" applyBorder="1" applyAlignment="1" applyProtection="1">
      <alignment horizontal="center" vertical="center" wrapText="1"/>
      <protection locked="0"/>
    </xf>
    <xf numFmtId="0" fontId="24" fillId="0" borderId="6" xfId="0" applyFont="1" applyBorder="1" applyAlignment="1" applyProtection="1">
      <alignment vertical="center" wrapText="1"/>
      <protection locked="0"/>
    </xf>
    <xf numFmtId="0" fontId="24" fillId="0" borderId="6" xfId="0" applyFont="1" applyBorder="1" applyAlignment="1" applyProtection="1">
      <alignment horizontal="center" vertical="center" wrapText="1"/>
      <protection locked="0"/>
    </xf>
    <xf numFmtId="0" fontId="20" fillId="7" borderId="6" xfId="0" applyFont="1" applyFill="1" applyBorder="1" applyAlignment="1">
      <alignment vertical="center"/>
    </xf>
    <xf numFmtId="0" fontId="9" fillId="0" borderId="2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9"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164" fontId="6" fillId="3" borderId="6" xfId="2" applyNumberFormat="1" applyFont="1" applyFill="1" applyBorder="1" applyAlignment="1" applyProtection="1">
      <alignment horizontal="center" vertical="center" wrapText="1"/>
      <protection locked="0"/>
    </xf>
    <xf numFmtId="5" fontId="9" fillId="2" borderId="23" xfId="0" applyNumberFormat="1" applyFont="1" applyFill="1" applyBorder="1" applyAlignment="1" applyProtection="1">
      <alignment horizontal="center" vertical="center"/>
      <protection locked="0"/>
    </xf>
    <xf numFmtId="5" fontId="9" fillId="2" borderId="27" xfId="0" applyNumberFormat="1" applyFont="1" applyFill="1" applyBorder="1" applyAlignment="1" applyProtection="1">
      <alignment horizontal="center" vertical="center"/>
      <protection locked="0"/>
    </xf>
    <xf numFmtId="5" fontId="9" fillId="2" borderId="50" xfId="0" applyNumberFormat="1" applyFont="1" applyFill="1" applyBorder="1" applyAlignment="1" applyProtection="1">
      <alignment horizontal="center" vertical="center"/>
      <protection locked="0"/>
    </xf>
    <xf numFmtId="3" fontId="9" fillId="2" borderId="8" xfId="0" applyNumberFormat="1" applyFont="1" applyFill="1" applyBorder="1" applyAlignment="1" applyProtection="1">
      <alignment horizontal="center" vertical="center"/>
      <protection locked="0"/>
    </xf>
    <xf numFmtId="3" fontId="9" fillId="2" borderId="6" xfId="0" applyNumberFormat="1" applyFont="1" applyFill="1" applyBorder="1" applyAlignment="1" applyProtection="1">
      <alignment horizontal="center" vertical="center"/>
      <protection locked="0"/>
    </xf>
    <xf numFmtId="3" fontId="9" fillId="2" borderId="7" xfId="0" applyNumberFormat="1" applyFont="1" applyFill="1" applyBorder="1" applyAlignment="1" applyProtection="1">
      <alignment horizontal="center" vertical="center"/>
      <protection locked="0"/>
    </xf>
    <xf numFmtId="0" fontId="37" fillId="4" borderId="18" xfId="0" applyFont="1" applyFill="1" applyBorder="1" applyAlignment="1" applyProtection="1">
      <alignment horizontal="center" vertical="center" wrapText="1"/>
      <protection locked="0"/>
    </xf>
    <xf numFmtId="0" fontId="9" fillId="4" borderId="18" xfId="0" applyFont="1" applyFill="1" applyBorder="1" applyAlignment="1">
      <alignment horizontal="center" vertical="center"/>
    </xf>
    <xf numFmtId="0" fontId="9" fillId="4" borderId="18" xfId="0" applyFont="1" applyFill="1" applyBorder="1" applyAlignment="1">
      <alignment horizontal="center" vertical="center" wrapText="1"/>
    </xf>
    <xf numFmtId="0" fontId="9" fillId="4" borderId="18" xfId="0" applyFont="1" applyFill="1" applyBorder="1" applyAlignment="1" applyProtection="1">
      <alignment horizontal="center" vertical="center" wrapText="1"/>
      <protection locked="0"/>
    </xf>
    <xf numFmtId="0" fontId="9" fillId="4" borderId="19" xfId="0" applyFont="1" applyFill="1" applyBorder="1" applyAlignment="1" applyProtection="1">
      <alignment horizontal="center" vertical="center" wrapText="1"/>
      <protection locked="0"/>
    </xf>
    <xf numFmtId="0" fontId="9" fillId="4" borderId="21" xfId="0" applyFont="1" applyFill="1" applyBorder="1" applyAlignment="1" applyProtection="1">
      <alignment horizontal="center" vertical="center" wrapText="1"/>
      <protection locked="0"/>
    </xf>
    <xf numFmtId="0" fontId="9" fillId="4" borderId="22" xfId="0" applyFont="1" applyFill="1" applyBorder="1" applyAlignment="1" applyProtection="1">
      <alignment horizontal="center" vertical="center" wrapText="1"/>
      <protection locked="0"/>
    </xf>
    <xf numFmtId="0" fontId="9" fillId="4" borderId="18" xfId="0" applyFont="1" applyFill="1" applyBorder="1" applyAlignment="1" applyProtection="1">
      <alignment horizontal="center" vertical="center"/>
      <protection locked="0"/>
    </xf>
    <xf numFmtId="0" fontId="39" fillId="3" borderId="26" xfId="0" applyFont="1" applyFill="1" applyBorder="1" applyAlignment="1">
      <alignment horizontal="center" vertical="center"/>
    </xf>
    <xf numFmtId="0" fontId="39" fillId="3" borderId="12" xfId="0" applyFont="1" applyFill="1" applyBorder="1" applyAlignment="1">
      <alignment horizontal="center" vertical="center"/>
    </xf>
    <xf numFmtId="0" fontId="39" fillId="3" borderId="17"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7" xfId="0" applyFont="1" applyFill="1" applyBorder="1" applyAlignment="1">
      <alignment horizontal="center" vertical="center"/>
    </xf>
    <xf numFmtId="0" fontId="9" fillId="4" borderId="23"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50" xfId="0" applyFont="1" applyFill="1" applyBorder="1" applyAlignment="1">
      <alignment horizontal="center" vertical="center"/>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54" xfId="0" applyFont="1" applyFill="1" applyBorder="1" applyAlignment="1">
      <alignment horizontal="center" vertical="center"/>
    </xf>
    <xf numFmtId="0" fontId="37" fillId="4" borderId="18" xfId="0" applyFont="1" applyFill="1" applyBorder="1" applyAlignment="1">
      <alignment horizontal="center" vertical="top" wrapText="1"/>
    </xf>
    <xf numFmtId="0" fontId="9" fillId="4" borderId="19" xfId="0" applyFont="1" applyFill="1" applyBorder="1" applyAlignment="1" applyProtection="1">
      <alignment horizontal="center" vertical="center"/>
      <protection locked="0"/>
    </xf>
    <xf numFmtId="0" fontId="9" fillId="4" borderId="21" xfId="0" applyFont="1" applyFill="1" applyBorder="1" applyAlignment="1" applyProtection="1">
      <alignment horizontal="center" vertical="center"/>
      <protection locked="0"/>
    </xf>
    <xf numFmtId="0" fontId="9" fillId="4" borderId="22" xfId="0" applyFont="1" applyFill="1" applyBorder="1" applyAlignment="1" applyProtection="1">
      <alignment horizontal="center" vertical="center"/>
      <protection locked="0"/>
    </xf>
    <xf numFmtId="3" fontId="37" fillId="4" borderId="18" xfId="0" applyNumberFormat="1" applyFont="1" applyFill="1" applyBorder="1" applyAlignment="1">
      <alignment horizontal="center" vertical="center" wrapText="1"/>
    </xf>
    <xf numFmtId="0" fontId="9" fillId="4" borderId="23" xfId="0" applyFont="1" applyFill="1" applyBorder="1" applyAlignment="1" applyProtection="1">
      <alignment horizontal="center" vertical="center"/>
      <protection locked="0"/>
    </xf>
    <xf numFmtId="0" fontId="9" fillId="4" borderId="27" xfId="0" applyFont="1" applyFill="1" applyBorder="1" applyAlignment="1" applyProtection="1">
      <alignment horizontal="center" vertical="center"/>
      <protection locked="0"/>
    </xf>
    <xf numFmtId="0" fontId="9" fillId="4" borderId="50"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0" fontId="9" fillId="4" borderId="14" xfId="0" applyFont="1" applyFill="1" applyBorder="1" applyAlignment="1" applyProtection="1">
      <alignment horizontal="center" vertical="center"/>
      <protection locked="0"/>
    </xf>
    <xf numFmtId="0" fontId="9" fillId="4" borderId="54" xfId="0" applyFont="1" applyFill="1" applyBorder="1" applyAlignment="1" applyProtection="1">
      <alignment horizontal="center" vertical="center"/>
      <protection locked="0"/>
    </xf>
    <xf numFmtId="3" fontId="9" fillId="4" borderId="18" xfId="0" applyNumberFormat="1" applyFont="1" applyFill="1" applyBorder="1" applyAlignment="1" applyProtection="1">
      <alignment horizontal="center" vertical="center"/>
      <protection locked="0"/>
    </xf>
    <xf numFmtId="0" fontId="6" fillId="2" borderId="1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9" fontId="6" fillId="2" borderId="19" xfId="0" applyNumberFormat="1" applyFont="1" applyFill="1" applyBorder="1" applyAlignment="1">
      <alignment horizontal="center" vertical="center" wrapText="1"/>
    </xf>
    <xf numFmtId="9" fontId="6" fillId="2" borderId="21" xfId="0" applyNumberFormat="1" applyFont="1" applyFill="1" applyBorder="1" applyAlignment="1">
      <alignment horizontal="center" vertical="center" wrapText="1"/>
    </xf>
    <xf numFmtId="9" fontId="6" fillId="2" borderId="22" xfId="0" applyNumberFormat="1" applyFont="1" applyFill="1" applyBorder="1" applyAlignment="1">
      <alignment horizontal="center" vertical="center" wrapText="1"/>
    </xf>
    <xf numFmtId="9" fontId="6" fillId="2" borderId="18" xfId="0" applyNumberFormat="1" applyFont="1" applyFill="1" applyBorder="1" applyAlignment="1">
      <alignment horizontal="center" vertical="center" wrapText="1"/>
    </xf>
    <xf numFmtId="0" fontId="6" fillId="2" borderId="1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9" fillId="4" borderId="1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6" fillId="0" borderId="0" xfId="0" applyFont="1" applyAlignment="1">
      <alignment horizontal="center" vertical="center" wrapText="1"/>
    </xf>
    <xf numFmtId="0" fontId="9" fillId="4" borderId="29"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21" fillId="2" borderId="56" xfId="3" applyFont="1" applyFill="1" applyBorder="1" applyAlignment="1" applyProtection="1">
      <alignment horizontal="left" vertical="center" wrapText="1"/>
    </xf>
    <xf numFmtId="0" fontId="0" fillId="0" borderId="10" xfId="0" applyBorder="1" applyAlignment="1"/>
    <xf numFmtId="0" fontId="0" fillId="0" borderId="57" xfId="0" applyBorder="1" applyAlignment="1"/>
    <xf numFmtId="0" fontId="21" fillId="2" borderId="8" xfId="3" applyFont="1" applyFill="1" applyBorder="1" applyAlignment="1" applyProtection="1">
      <alignment horizontal="left" vertical="center" wrapText="1"/>
    </xf>
    <xf numFmtId="0" fontId="21" fillId="2" borderId="6" xfId="3" applyFont="1" applyFill="1" applyBorder="1" applyAlignment="1" applyProtection="1">
      <alignment horizontal="left" vertical="center" wrapText="1"/>
    </xf>
    <xf numFmtId="0" fontId="21" fillId="2" borderId="39" xfId="3" applyFont="1" applyFill="1" applyBorder="1" applyAlignment="1" applyProtection="1">
      <alignment horizontal="left" vertical="center" wrapText="1"/>
    </xf>
    <xf numFmtId="0" fontId="19" fillId="4" borderId="48" xfId="5" applyFont="1" applyFill="1" applyBorder="1" applyAlignment="1">
      <alignment horizontal="center" vertical="center"/>
    </xf>
    <xf numFmtId="0" fontId="19" fillId="4" borderId="52" xfId="5" applyFont="1" applyFill="1" applyBorder="1" applyAlignment="1">
      <alignment horizontal="center" vertical="center"/>
    </xf>
    <xf numFmtId="0" fontId="20" fillId="4" borderId="4" xfId="8" applyFont="1" applyFill="1" applyBorder="1" applyAlignment="1">
      <alignment horizontal="left" vertical="center" wrapText="1"/>
    </xf>
    <xf numFmtId="0" fontId="20" fillId="4" borderId="40" xfId="8" applyFont="1" applyFill="1" applyBorder="1" applyAlignment="1">
      <alignment horizontal="left" vertical="center" wrapText="1"/>
    </xf>
    <xf numFmtId="0" fontId="20" fillId="4" borderId="29" xfId="8" applyFont="1" applyFill="1" applyBorder="1" applyAlignment="1">
      <alignment vertical="center" wrapText="1"/>
    </xf>
    <xf numFmtId="0" fontId="20" fillId="4" borderId="4" xfId="8" applyFont="1" applyFill="1" applyBorder="1" applyAlignment="1">
      <alignment vertical="center" wrapText="1"/>
    </xf>
    <xf numFmtId="0" fontId="20" fillId="4" borderId="53" xfId="8" applyFont="1" applyFill="1" applyBorder="1" applyAlignment="1">
      <alignment vertical="center" wrapText="1"/>
    </xf>
    <xf numFmtId="0" fontId="24" fillId="2" borderId="23" xfId="8" applyFont="1" applyFill="1" applyBorder="1" applyAlignment="1">
      <alignment horizontal="left" vertical="center" wrapText="1"/>
    </xf>
    <xf numFmtId="0" fontId="24" fillId="2" borderId="50" xfId="8" applyFont="1" applyFill="1" applyBorder="1" applyAlignment="1">
      <alignment horizontal="left" vertical="center" wrapText="1"/>
    </xf>
    <xf numFmtId="0" fontId="21" fillId="2" borderId="8" xfId="8" applyFont="1" applyFill="1" applyBorder="1" applyAlignment="1">
      <alignment horizontal="left" vertical="center" wrapText="1"/>
    </xf>
    <xf numFmtId="0" fontId="21" fillId="2" borderId="6" xfId="8" applyFont="1" applyFill="1" applyBorder="1" applyAlignment="1">
      <alignment horizontal="left" vertical="center" wrapText="1"/>
    </xf>
    <xf numFmtId="0" fontId="21" fillId="2" borderId="39" xfId="8" applyFont="1" applyFill="1" applyBorder="1" applyAlignment="1">
      <alignment horizontal="left" vertical="center" wrapText="1"/>
    </xf>
    <xf numFmtId="0" fontId="24" fillId="2" borderId="5" xfId="8" applyFont="1" applyFill="1" applyBorder="1" applyAlignment="1">
      <alignment horizontal="left" vertical="center" wrapText="1"/>
    </xf>
    <xf numFmtId="0" fontId="24" fillId="2" borderId="51" xfId="8" applyFont="1" applyFill="1" applyBorder="1" applyAlignment="1">
      <alignment horizontal="left" vertical="center" wrapText="1"/>
    </xf>
    <xf numFmtId="0" fontId="24" fillId="2" borderId="18" xfId="8" applyFont="1" applyFill="1" applyBorder="1" applyAlignment="1">
      <alignment horizontal="center" vertical="center" wrapText="1"/>
    </xf>
    <xf numFmtId="0" fontId="24" fillId="2" borderId="8" xfId="8" applyFont="1" applyFill="1" applyBorder="1" applyAlignment="1">
      <alignment horizontal="center" vertical="center" wrapText="1"/>
    </xf>
    <xf numFmtId="0" fontId="24" fillId="2" borderId="42" xfId="8" applyFont="1" applyFill="1" applyBorder="1" applyAlignment="1">
      <alignment horizontal="center" vertical="center" wrapText="1"/>
    </xf>
    <xf numFmtId="0" fontId="24" fillId="2" borderId="5" xfId="8" applyFont="1" applyFill="1" applyBorder="1" applyAlignment="1">
      <alignment vertical="center" wrapText="1"/>
    </xf>
    <xf numFmtId="0" fontId="24" fillId="2" borderId="51" xfId="8" applyFont="1" applyFill="1" applyBorder="1" applyAlignment="1">
      <alignment vertical="center" wrapText="1"/>
    </xf>
    <xf numFmtId="0" fontId="2" fillId="2" borderId="18" xfId="3" applyFill="1" applyBorder="1" applyAlignment="1" applyProtection="1">
      <alignment horizontal="center" vertical="center" wrapText="1"/>
    </xf>
    <xf numFmtId="0" fontId="27" fillId="2" borderId="18" xfId="3" applyFont="1" applyFill="1" applyBorder="1" applyAlignment="1" applyProtection="1">
      <alignment horizontal="center" vertical="center" wrapText="1"/>
    </xf>
    <xf numFmtId="0" fontId="27" fillId="2" borderId="8" xfId="3" applyFont="1" applyFill="1" applyBorder="1" applyAlignment="1" applyProtection="1">
      <alignment horizontal="center" vertical="center" wrapText="1"/>
    </xf>
    <xf numFmtId="0" fontId="27" fillId="2" borderId="42" xfId="3" applyFont="1" applyFill="1" applyBorder="1" applyAlignment="1" applyProtection="1">
      <alignment horizontal="center" vertical="center" wrapText="1"/>
    </xf>
    <xf numFmtId="0" fontId="24" fillId="2" borderId="13" xfId="8" applyFont="1" applyFill="1" applyBorder="1" applyAlignment="1">
      <alignment horizontal="left" vertical="center" wrapText="1"/>
    </xf>
    <xf numFmtId="0" fontId="24" fillId="2" borderId="54" xfId="8" applyFont="1" applyFill="1" applyBorder="1" applyAlignment="1">
      <alignment horizontal="left" vertical="center" wrapText="1"/>
    </xf>
    <xf numFmtId="0" fontId="19" fillId="4" borderId="47" xfId="5" applyFont="1" applyFill="1" applyBorder="1" applyAlignment="1">
      <alignment horizontal="center" vertical="center"/>
    </xf>
    <xf numFmtId="0" fontId="19" fillId="4" borderId="49" xfId="5" applyFont="1" applyFill="1" applyBorder="1" applyAlignment="1">
      <alignment horizontal="center" vertical="center"/>
    </xf>
    <xf numFmtId="0" fontId="21" fillId="2" borderId="23" xfId="3" applyFont="1" applyFill="1" applyBorder="1" applyAlignment="1" applyProtection="1">
      <alignment horizontal="left" vertical="center" wrapText="1"/>
    </xf>
    <xf numFmtId="0" fontId="21" fillId="2" borderId="27" xfId="3" applyFont="1" applyFill="1" applyBorder="1" applyAlignment="1" applyProtection="1">
      <alignment horizontal="left" vertical="center" wrapText="1"/>
    </xf>
    <xf numFmtId="0" fontId="21" fillId="2" borderId="47" xfId="3" applyFont="1" applyFill="1" applyBorder="1" applyAlignment="1" applyProtection="1">
      <alignment horizontal="left" vertical="center" wrapText="1"/>
    </xf>
    <xf numFmtId="0" fontId="20" fillId="4" borderId="29" xfId="8" applyFont="1" applyFill="1" applyBorder="1" applyAlignment="1">
      <alignment horizontal="left" vertical="center" wrapText="1"/>
    </xf>
    <xf numFmtId="0" fontId="25" fillId="2" borderId="14" xfId="5" applyFont="1" applyFill="1" applyBorder="1" applyAlignment="1">
      <alignment horizontal="center"/>
    </xf>
    <xf numFmtId="0" fontId="25" fillId="2" borderId="49" xfId="5" applyFont="1" applyFill="1" applyBorder="1" applyAlignment="1">
      <alignment horizontal="center"/>
    </xf>
    <xf numFmtId="0" fontId="24" fillId="2" borderId="13" xfId="3" applyFont="1" applyFill="1" applyBorder="1" applyAlignment="1" applyProtection="1">
      <alignment horizontal="center" vertical="center" wrapText="1"/>
    </xf>
    <xf numFmtId="0" fontId="24" fillId="2" borderId="14" xfId="3" applyFont="1" applyFill="1" applyBorder="1" applyAlignment="1" applyProtection="1">
      <alignment horizontal="center" vertical="center" wrapText="1"/>
    </xf>
    <xf numFmtId="0" fontId="24" fillId="2" borderId="49" xfId="3" applyFont="1" applyFill="1" applyBorder="1" applyAlignment="1" applyProtection="1">
      <alignment horizontal="center" vertical="center" wrapText="1"/>
    </xf>
    <xf numFmtId="0" fontId="24" fillId="2" borderId="8" xfId="3" applyFont="1" applyFill="1" applyBorder="1" applyAlignment="1" applyProtection="1">
      <alignment horizontal="center" vertical="center" wrapText="1"/>
    </xf>
    <xf numFmtId="0" fontId="24" fillId="2" borderId="6" xfId="3" applyFont="1" applyFill="1" applyBorder="1" applyAlignment="1" applyProtection="1">
      <alignment horizontal="center" vertical="center" wrapText="1"/>
    </xf>
    <xf numFmtId="0" fontId="24" fillId="2" borderId="7" xfId="3" applyFont="1" applyFill="1" applyBorder="1" applyAlignment="1" applyProtection="1">
      <alignment horizontal="center" vertical="center" wrapText="1"/>
    </xf>
    <xf numFmtId="9" fontId="24" fillId="0" borderId="8" xfId="0" applyNumberFormat="1" applyFont="1" applyBorder="1" applyAlignment="1">
      <alignment horizontal="center" vertical="center"/>
    </xf>
    <xf numFmtId="9" fontId="24" fillId="0" borderId="7" xfId="0" applyNumberFormat="1" applyFont="1" applyBorder="1" applyAlignment="1">
      <alignment horizontal="center" vertical="center"/>
    </xf>
    <xf numFmtId="0" fontId="19" fillId="4" borderId="47" xfId="5" applyFont="1" applyFill="1" applyBorder="1" applyAlignment="1">
      <alignment horizontal="center" vertical="center" wrapText="1"/>
    </xf>
    <xf numFmtId="0" fontId="19" fillId="4" borderId="48" xfId="5" applyFont="1" applyFill="1" applyBorder="1" applyAlignment="1">
      <alignment horizontal="center" vertical="center" wrapText="1"/>
    </xf>
    <xf numFmtId="0" fontId="19" fillId="4" borderId="49" xfId="5" applyFont="1" applyFill="1" applyBorder="1" applyAlignment="1">
      <alignment horizontal="center" vertical="center" wrapText="1"/>
    </xf>
    <xf numFmtId="0" fontId="23" fillId="2" borderId="8" xfId="8" applyFont="1" applyFill="1" applyBorder="1" applyAlignment="1">
      <alignment horizontal="left" vertical="center" wrapText="1"/>
    </xf>
    <xf numFmtId="0" fontId="23" fillId="2" borderId="6" xfId="8" applyFont="1" applyFill="1" applyBorder="1" applyAlignment="1">
      <alignment horizontal="left" vertical="center" wrapText="1"/>
    </xf>
    <xf numFmtId="0" fontId="23" fillId="2" borderId="39" xfId="8" applyFont="1" applyFill="1" applyBorder="1" applyAlignment="1">
      <alignment horizontal="left" vertical="center" wrapText="1"/>
    </xf>
    <xf numFmtId="0" fontId="25" fillId="2" borderId="14" xfId="5" applyFont="1" applyFill="1" applyBorder="1" applyAlignment="1">
      <alignment horizontal="left"/>
    </xf>
    <xf numFmtId="0" fontId="25" fillId="2" borderId="49" xfId="5" applyFont="1" applyFill="1" applyBorder="1" applyAlignment="1">
      <alignment horizontal="left"/>
    </xf>
    <xf numFmtId="0" fontId="24" fillId="2" borderId="8" xfId="3" applyFont="1" applyFill="1" applyBorder="1" applyAlignment="1" applyProtection="1">
      <alignment horizontal="left" vertical="center"/>
    </xf>
    <xf numFmtId="0" fontId="24" fillId="2" borderId="6" xfId="3" applyFont="1" applyFill="1" applyBorder="1" applyAlignment="1" applyProtection="1">
      <alignment horizontal="left" vertical="center"/>
    </xf>
    <xf numFmtId="0" fontId="24" fillId="2" borderId="7" xfId="3" applyFont="1" applyFill="1" applyBorder="1" applyAlignment="1" applyProtection="1">
      <alignment horizontal="left" vertical="center"/>
    </xf>
    <xf numFmtId="0" fontId="44" fillId="2" borderId="8" xfId="8" applyFont="1" applyFill="1" applyBorder="1" applyAlignment="1">
      <alignment horizontal="left" vertical="center" wrapText="1"/>
    </xf>
    <xf numFmtId="0" fontId="44" fillId="2" borderId="6" xfId="8" applyFont="1" applyFill="1" applyBorder="1" applyAlignment="1">
      <alignment horizontal="left" vertical="center" wrapText="1"/>
    </xf>
    <xf numFmtId="0" fontId="44" fillId="2" borderId="39" xfId="8" applyFont="1" applyFill="1" applyBorder="1" applyAlignment="1">
      <alignment horizontal="left" vertical="center" wrapText="1"/>
    </xf>
    <xf numFmtId="0" fontId="45" fillId="0" borderId="0" xfId="0" applyFont="1" applyAlignment="1">
      <alignment horizontal="left" vertical="center"/>
    </xf>
    <xf numFmtId="0" fontId="46" fillId="2" borderId="6" xfId="8" applyFont="1" applyFill="1" applyBorder="1" applyAlignment="1">
      <alignment horizontal="left" vertical="center" wrapText="1"/>
    </xf>
    <xf numFmtId="0" fontId="46" fillId="2" borderId="39" xfId="8" applyFont="1" applyFill="1" applyBorder="1" applyAlignment="1">
      <alignment horizontal="left" vertical="center" wrapText="1"/>
    </xf>
    <xf numFmtId="0" fontId="46" fillId="2" borderId="8" xfId="8" applyFont="1" applyFill="1" applyBorder="1" applyAlignment="1">
      <alignment horizontal="left" vertical="center" wrapText="1"/>
    </xf>
    <xf numFmtId="0" fontId="21" fillId="2" borderId="8" xfId="3" applyFont="1" applyFill="1" applyBorder="1" applyAlignment="1">
      <alignment horizontal="left" vertical="center" wrapText="1"/>
    </xf>
    <xf numFmtId="0" fontId="21" fillId="2" borderId="6" xfId="3" applyFont="1" applyFill="1" applyBorder="1" applyAlignment="1">
      <alignment horizontal="left" vertical="center" wrapText="1"/>
    </xf>
    <xf numFmtId="0" fontId="21" fillId="2" borderId="39" xfId="3" applyFont="1" applyFill="1" applyBorder="1" applyAlignment="1">
      <alignment horizontal="left" vertical="center" wrapText="1"/>
    </xf>
    <xf numFmtId="0" fontId="24" fillId="2" borderId="8" xfId="3" applyFont="1" applyFill="1" applyBorder="1" applyAlignment="1">
      <alignment horizontal="center" vertical="center" wrapText="1"/>
    </xf>
    <xf numFmtId="0" fontId="24" fillId="2" borderId="6" xfId="3" applyFont="1" applyFill="1" applyBorder="1" applyAlignment="1">
      <alignment horizontal="center" vertical="center" wrapText="1"/>
    </xf>
    <xf numFmtId="0" fontId="24" fillId="2" borderId="7" xfId="3" applyFont="1" applyFill="1" applyBorder="1" applyAlignment="1">
      <alignment horizontal="center" vertical="center" wrapText="1"/>
    </xf>
    <xf numFmtId="9" fontId="47" fillId="0" borderId="18" xfId="0" applyNumberFormat="1" applyFont="1" applyBorder="1" applyAlignment="1">
      <alignment horizontal="center" vertical="center"/>
    </xf>
    <xf numFmtId="0" fontId="23" fillId="2" borderId="8" xfId="8" applyFont="1" applyFill="1" applyBorder="1" applyAlignment="1">
      <alignment horizontal="center" vertical="center" wrapText="1"/>
    </xf>
    <xf numFmtId="0" fontId="23" fillId="2" borderId="6" xfId="8" applyFont="1" applyFill="1" applyBorder="1" applyAlignment="1">
      <alignment horizontal="center" vertical="center" wrapText="1"/>
    </xf>
    <xf numFmtId="0" fontId="23" fillId="2" borderId="39" xfId="8" applyFont="1" applyFill="1" applyBorder="1" applyAlignment="1">
      <alignment horizontal="center" vertical="center" wrapText="1"/>
    </xf>
    <xf numFmtId="0" fontId="21" fillId="2" borderId="8" xfId="8" applyFont="1" applyFill="1" applyBorder="1" applyAlignment="1">
      <alignment horizontal="left" vertical="center"/>
    </xf>
    <xf numFmtId="0" fontId="21" fillId="2" borderId="6" xfId="8" applyFont="1" applyFill="1" applyBorder="1" applyAlignment="1">
      <alignment horizontal="left" vertical="center"/>
    </xf>
    <xf numFmtId="0" fontId="21" fillId="2" borderId="7" xfId="8" applyFont="1" applyFill="1" applyBorder="1" applyAlignment="1">
      <alignment horizontal="left" vertical="center"/>
    </xf>
    <xf numFmtId="0" fontId="20" fillId="0" borderId="0" xfId="8" applyFont="1" applyAlignment="1">
      <alignment horizontal="left" vertical="center" wrapText="1"/>
    </xf>
    <xf numFmtId="0" fontId="21" fillId="2" borderId="0" xfId="8" applyFont="1" applyFill="1" applyAlignment="1">
      <alignment horizontal="left" vertical="center" wrapText="1"/>
    </xf>
    <xf numFmtId="0" fontId="21" fillId="2" borderId="0" xfId="3" applyFont="1" applyFill="1" applyBorder="1" applyAlignment="1" applyProtection="1">
      <alignment horizontal="left" vertical="center" wrapText="1"/>
    </xf>
    <xf numFmtId="0" fontId="24" fillId="2" borderId="0" xfId="8" applyFont="1" applyFill="1" applyAlignment="1">
      <alignment horizontal="left" vertical="center" wrapText="1"/>
    </xf>
    <xf numFmtId="0" fontId="27" fillId="2" borderId="0" xfId="3" applyFont="1" applyFill="1" applyBorder="1" applyAlignment="1" applyProtection="1">
      <alignment horizontal="center" vertical="center" wrapText="1"/>
    </xf>
    <xf numFmtId="0" fontId="24" fillId="2" borderId="0" xfId="8" applyFont="1" applyFill="1" applyAlignment="1">
      <alignment horizontal="center" vertical="center" wrapText="1"/>
    </xf>
    <xf numFmtId="0" fontId="24" fillId="2" borderId="0" xfId="3" applyFont="1" applyFill="1" applyBorder="1" applyAlignment="1" applyProtection="1">
      <alignment horizontal="center" vertical="center" wrapText="1"/>
    </xf>
    <xf numFmtId="0" fontId="20" fillId="2" borderId="0" xfId="8" applyFont="1" applyFill="1" applyAlignment="1">
      <alignment vertical="center" wrapText="1"/>
    </xf>
    <xf numFmtId="0" fontId="24" fillId="2" borderId="0" xfId="8" applyFont="1" applyFill="1" applyAlignment="1">
      <alignment vertical="center" wrapText="1"/>
    </xf>
    <xf numFmtId="0" fontId="11" fillId="2" borderId="70" xfId="0" applyFont="1" applyFill="1" applyBorder="1" applyAlignment="1">
      <alignment horizontal="left" vertical="center"/>
    </xf>
    <xf numFmtId="0" fontId="11" fillId="2" borderId="71" xfId="0" applyFont="1" applyFill="1" applyBorder="1" applyAlignment="1">
      <alignment horizontal="left" vertical="center"/>
    </xf>
    <xf numFmtId="0" fontId="8" fillId="2" borderId="0" xfId="0" applyFont="1" applyFill="1" applyAlignment="1">
      <alignment horizontal="center" vertical="center"/>
    </xf>
    <xf numFmtId="0" fontId="17" fillId="6" borderId="18" xfId="0" applyFont="1" applyFill="1" applyBorder="1" applyAlignment="1">
      <alignment horizontal="center" vertical="center"/>
    </xf>
    <xf numFmtId="0" fontId="17" fillId="6" borderId="60" xfId="0" applyFont="1" applyFill="1" applyBorder="1" applyAlignment="1">
      <alignment horizontal="center" vertical="center" wrapText="1"/>
    </xf>
    <xf numFmtId="0" fontId="17" fillId="6" borderId="62" xfId="0" applyFont="1" applyFill="1" applyBorder="1" applyAlignment="1">
      <alignment horizontal="center" vertical="center" wrapText="1"/>
    </xf>
    <xf numFmtId="0" fontId="17" fillId="6" borderId="66" xfId="0" applyFont="1" applyFill="1" applyBorder="1" applyAlignment="1">
      <alignment horizontal="left" vertical="center"/>
    </xf>
    <xf numFmtId="0" fontId="17" fillId="6" borderId="67" xfId="0" applyFont="1" applyFill="1" applyBorder="1" applyAlignment="1">
      <alignment horizontal="left" vertical="center"/>
    </xf>
    <xf numFmtId="0" fontId="11" fillId="2" borderId="68" xfId="0" applyFont="1" applyFill="1" applyBorder="1" applyAlignment="1">
      <alignment horizontal="left" vertical="center" wrapText="1"/>
    </xf>
    <xf numFmtId="0" fontId="11" fillId="2" borderId="69" xfId="0" applyFont="1" applyFill="1" applyBorder="1" applyAlignment="1">
      <alignment horizontal="left" vertical="center" wrapText="1"/>
    </xf>
  </cellXfs>
  <cellStyles count="12">
    <cellStyle name="Comma" xfId="1" xr:uid="{B6534165-8D7F-4B78-8CF8-0C44F7D5ADD1}"/>
    <cellStyle name="Hipervínculo" xfId="3" builtinId="8"/>
    <cellStyle name="Millares" xfId="11" builtinId="3"/>
    <cellStyle name="Moneda" xfId="9" builtinId="4"/>
    <cellStyle name="Moneda [0]" xfId="10" builtinId="7"/>
    <cellStyle name="Normal" xfId="0" builtinId="0"/>
    <cellStyle name="Normal 2" xfId="5" xr:uid="{A870A26F-A328-433E-A3C0-B1E816029D8E}"/>
    <cellStyle name="Normal 4" xfId="4" xr:uid="{7AF95202-15FD-4D1D-8ABB-166D5D791894}"/>
    <cellStyle name="Normal 5" xfId="7" xr:uid="{E3B31B1B-D343-471A-A7FD-56AAB902788F}"/>
    <cellStyle name="Normal 7" xfId="8" xr:uid="{7C3EA56F-07F4-4B78-8C36-5A5451DEDE1A}"/>
    <cellStyle name="Percent 2" xfId="6" xr:uid="{7AE71633-A175-49FC-A2F5-7541221A3F4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22738</xdr:colOff>
      <xdr:row>1</xdr:row>
      <xdr:rowOff>44823</xdr:rowOff>
    </xdr:from>
    <xdr:to>
      <xdr:col>2</xdr:col>
      <xdr:colOff>607520</xdr:colOff>
      <xdr:row>1</xdr:row>
      <xdr:rowOff>325487</xdr:rowOff>
    </xdr:to>
    <xdr:pic>
      <xdr:nvPicPr>
        <xdr:cNvPr id="2" name="Imagen 4">
          <a:extLst>
            <a:ext uri="{FF2B5EF4-FFF2-40B4-BE49-F238E27FC236}">
              <a16:creationId xmlns:a16="http://schemas.microsoft.com/office/drawing/2014/main" id="{E1DB088C-949F-42D1-89E8-E632E1F7BA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02032" y="123264"/>
          <a:ext cx="2050351" cy="282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3522</xdr:colOff>
      <xdr:row>0</xdr:row>
      <xdr:rowOff>148179</xdr:rowOff>
    </xdr:from>
    <xdr:ext cx="1739553" cy="391704"/>
    <xdr:pic>
      <xdr:nvPicPr>
        <xdr:cNvPr id="2" name="Imagen 4">
          <a:extLst>
            <a:ext uri="{FF2B5EF4-FFF2-40B4-BE49-F238E27FC236}">
              <a16:creationId xmlns:a16="http://schemas.microsoft.com/office/drawing/2014/main" id="{CF2FFBA3-0EA3-4328-9FBA-405D49106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65497" y="148179"/>
          <a:ext cx="1739553" cy="391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40822</xdr:colOff>
      <xdr:row>0</xdr:row>
      <xdr:rowOff>17811</xdr:rowOff>
    </xdr:from>
    <xdr:to>
      <xdr:col>0</xdr:col>
      <xdr:colOff>1332082</xdr:colOff>
      <xdr:row>0</xdr:row>
      <xdr:rowOff>564189</xdr:rowOff>
    </xdr:to>
    <xdr:pic>
      <xdr:nvPicPr>
        <xdr:cNvPr id="3" name="Imagen 4">
          <a:extLst>
            <a:ext uri="{FF2B5EF4-FFF2-40B4-BE49-F238E27FC236}">
              <a16:creationId xmlns:a16="http://schemas.microsoft.com/office/drawing/2014/main" id="{03C4298B-E0FF-47B4-B0A5-6A05A096E7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822" y="17811"/>
          <a:ext cx="1291260" cy="546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40822</xdr:colOff>
      <xdr:row>0</xdr:row>
      <xdr:rowOff>13608</xdr:rowOff>
    </xdr:from>
    <xdr:to>
      <xdr:col>0</xdr:col>
      <xdr:colOff>1332082</xdr:colOff>
      <xdr:row>0</xdr:row>
      <xdr:rowOff>559986</xdr:rowOff>
    </xdr:to>
    <xdr:pic>
      <xdr:nvPicPr>
        <xdr:cNvPr id="3" name="Imagen 4">
          <a:extLst>
            <a:ext uri="{FF2B5EF4-FFF2-40B4-BE49-F238E27FC236}">
              <a16:creationId xmlns:a16="http://schemas.microsoft.com/office/drawing/2014/main" id="{F51E6E7B-F01B-4E70-B712-906D2F5199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822" y="13608"/>
          <a:ext cx="1291260" cy="546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40821</xdr:colOff>
      <xdr:row>0</xdr:row>
      <xdr:rowOff>13607</xdr:rowOff>
    </xdr:from>
    <xdr:to>
      <xdr:col>0</xdr:col>
      <xdr:colOff>1332081</xdr:colOff>
      <xdr:row>0</xdr:row>
      <xdr:rowOff>559985</xdr:rowOff>
    </xdr:to>
    <xdr:pic>
      <xdr:nvPicPr>
        <xdr:cNvPr id="3" name="Imagen 4">
          <a:extLst>
            <a:ext uri="{FF2B5EF4-FFF2-40B4-BE49-F238E27FC236}">
              <a16:creationId xmlns:a16="http://schemas.microsoft.com/office/drawing/2014/main" id="{9ED77701-4FE2-49DC-91C5-C746317019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821" y="13607"/>
          <a:ext cx="1291260" cy="546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44824</xdr:colOff>
      <xdr:row>0</xdr:row>
      <xdr:rowOff>11206</xdr:rowOff>
    </xdr:from>
    <xdr:to>
      <xdr:col>0</xdr:col>
      <xdr:colOff>1336084</xdr:colOff>
      <xdr:row>0</xdr:row>
      <xdr:rowOff>557584</xdr:rowOff>
    </xdr:to>
    <xdr:pic>
      <xdr:nvPicPr>
        <xdr:cNvPr id="3" name="Imagen 4">
          <a:extLst>
            <a:ext uri="{FF2B5EF4-FFF2-40B4-BE49-F238E27FC236}">
              <a16:creationId xmlns:a16="http://schemas.microsoft.com/office/drawing/2014/main" id="{07BAACEB-E8E0-4783-A09D-EC9BCA300C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4824" y="11206"/>
          <a:ext cx="1291260" cy="546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ll" refreshedDate="44090.438975462966" createdVersion="6" refreshedVersion="6" minRefreshableVersion="3" recordCount="55" xr:uid="{EC8A629C-06E5-4D18-9EAD-A210BC750313}">
  <cacheSource type="worksheet">
    <worksheetSource ref="C1:H56" sheet="Sheet1"/>
  </cacheSource>
  <cacheFields count="6">
    <cacheField name="Costo1" numFmtId="0">
      <sharedItems containsSemiMixedTypes="0" containsString="0" containsNumber="1" containsInteger="1" minValue="0" maxValue="636436019799" count="22">
        <n v="49500000"/>
        <n v="0"/>
        <n v="50000000"/>
        <n v="300000000"/>
        <n v="636436019799"/>
        <n v="16000000000"/>
        <n v="1000000000"/>
        <n v="600000000"/>
        <n v="25000000"/>
        <n v="3000000000"/>
        <n v="500000000"/>
        <n v="80000000000"/>
        <n v="920000000"/>
        <n v="4200000000"/>
        <n v="138858330"/>
        <n v="150000000"/>
        <n v="100000000"/>
        <n v="60000000"/>
        <n v="400000000"/>
        <n v="2000000000"/>
        <n v="667000000"/>
        <n v="250000000"/>
      </sharedItems>
    </cacheField>
    <cacheField name="Costo2" numFmtId="0">
      <sharedItems containsSemiMixedTypes="0" containsString="0" containsNumber="1" containsInteger="1" minValue="0" maxValue="778554675464"/>
    </cacheField>
    <cacheField name="Costo3" numFmtId="0">
      <sharedItems containsSemiMixedTypes="0" containsString="0" containsNumber="1" containsInteger="1" minValue="0" maxValue="707495347632"/>
    </cacheField>
    <cacheField name="total_costos" numFmtId="0">
      <sharedItems containsString="0" containsBlank="1" containsNumber="1" containsInteger="1" minValue="0" maxValue="3537476738158" count="24">
        <n v="262802222"/>
        <n v="0"/>
        <n v="200000000"/>
        <n v="600000000"/>
        <m/>
        <n v="3537476738158"/>
        <n v="32000000000"/>
        <n v="4000000000"/>
        <n v="1500000000"/>
        <n v="1024000000"/>
        <n v="50000000"/>
        <n v="100000000"/>
        <n v="820000000"/>
        <n v="400000000000"/>
        <n v="4600000000"/>
        <n v="21000000000"/>
        <n v="281882409"/>
        <n v="796370371"/>
        <n v="4700000000"/>
        <n v="120000000"/>
        <n v="1600000000"/>
        <n v="8000000000"/>
        <n v="3402000000"/>
        <n v="250000000"/>
      </sharedItems>
    </cacheField>
    <cacheField name="index" numFmtId="0">
      <sharedItems/>
    </cacheField>
    <cacheField name="lider" numFmtId="0">
      <sharedItems count="12">
        <s v="Servicio Nacional de Aprendizaje"/>
        <s v="Unidad de Víctimas"/>
        <s v="Ministerio de Comercio, Industria y Turismo"/>
        <s v="Departamento Administrativo de la Presidencia de la República"/>
        <s v="Departamento Nacional de Planeación"/>
        <s v="Ministerio de Ciencia, Tecnología e Innovación"/>
        <s v="Unidad de Proyección Normativa y Estudios de Regulación Financiera"/>
        <s v="Fondo Nacional de Garantías"/>
        <s v="Ministerio de Agricultura y Desarrollo Rural"/>
        <s v="Ministerio de Tecnologías de la Información y las Comunicaciones"/>
        <s v="Departamento Administrativo Nacional de Estadística"/>
        <s v="Departamento Administrativo para la Prosperidad Social"/>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5">
  <r>
    <x v="0"/>
    <n v="50985000"/>
    <n v="52514550"/>
    <x v="0"/>
    <s v="1.3. "/>
    <x v="0"/>
  </r>
  <r>
    <x v="1"/>
    <n v="0"/>
    <n v="0"/>
    <x v="1"/>
    <s v="1.2. "/>
    <x v="1"/>
  </r>
  <r>
    <x v="2"/>
    <n v="60000000"/>
    <n v="90000000"/>
    <x v="2"/>
    <s v="1.1. "/>
    <x v="2"/>
  </r>
  <r>
    <x v="3"/>
    <n v="300000000"/>
    <n v="0"/>
    <x v="3"/>
    <s v="1.4. "/>
    <x v="2"/>
  </r>
  <r>
    <x v="1"/>
    <n v="0"/>
    <n v="0"/>
    <x v="4"/>
    <s v="Desar"/>
    <x v="3"/>
  </r>
  <r>
    <x v="4"/>
    <n v="778554675464"/>
    <n v="707495347632"/>
    <x v="5"/>
    <s v="1.5. "/>
    <x v="2"/>
  </r>
  <r>
    <x v="5"/>
    <n v="9600000000"/>
    <n v="6400000000"/>
    <x v="6"/>
    <s v="1.6. "/>
    <x v="2"/>
  </r>
  <r>
    <x v="1"/>
    <n v="0"/>
    <n v="0"/>
    <x v="1"/>
    <s v="1.8. "/>
    <x v="2"/>
  </r>
  <r>
    <x v="6"/>
    <n v="1000000000"/>
    <n v="1000000000"/>
    <x v="7"/>
    <s v="1.9. "/>
    <x v="2"/>
  </r>
  <r>
    <x v="1"/>
    <n v="0"/>
    <n v="0"/>
    <x v="1"/>
    <s v="2.1. "/>
    <x v="2"/>
  </r>
  <r>
    <x v="6"/>
    <n v="400000000"/>
    <n v="100000000"/>
    <x v="8"/>
    <s v="2.3. "/>
    <x v="2"/>
  </r>
  <r>
    <x v="1"/>
    <n v="0"/>
    <n v="0"/>
    <x v="1"/>
    <s v="2.6. "/>
    <x v="4"/>
  </r>
  <r>
    <x v="1"/>
    <n v="0"/>
    <n v="0"/>
    <x v="1"/>
    <s v="2.7. "/>
    <x v="2"/>
  </r>
  <r>
    <x v="7"/>
    <n v="100000000"/>
    <n v="103000000"/>
    <x v="9"/>
    <s v="2.8. "/>
    <x v="0"/>
  </r>
  <r>
    <x v="1"/>
    <n v="0"/>
    <n v="0"/>
    <x v="1"/>
    <s v="2.9. "/>
    <x v="0"/>
  </r>
  <r>
    <x v="1"/>
    <n v="0"/>
    <n v="0"/>
    <x v="1"/>
    <s v="2.10."/>
    <x v="5"/>
  </r>
  <r>
    <x v="8"/>
    <n v="25000000"/>
    <n v="0"/>
    <x v="10"/>
    <s v="2.12."/>
    <x v="2"/>
  </r>
  <r>
    <x v="9"/>
    <n v="1000000000"/>
    <n v="0"/>
    <x v="1"/>
    <s v="2.11."/>
    <x v="2"/>
  </r>
  <r>
    <x v="9"/>
    <n v="1000000000"/>
    <n v="0"/>
    <x v="1"/>
    <s v="2.14."/>
    <x v="2"/>
  </r>
  <r>
    <x v="2"/>
    <n v="0"/>
    <n v="50000000"/>
    <x v="11"/>
    <s v="2.16."/>
    <x v="6"/>
  </r>
  <r>
    <x v="1"/>
    <n v="0"/>
    <n v="0"/>
    <x v="1"/>
    <s v="2.15."/>
    <x v="7"/>
  </r>
  <r>
    <x v="1"/>
    <n v="0"/>
    <n v="0"/>
    <x v="1"/>
    <s v="3.1. "/>
    <x v="2"/>
  </r>
  <r>
    <x v="10"/>
    <n v="80000000"/>
    <n v="80000000"/>
    <x v="12"/>
    <s v="3.2. "/>
    <x v="0"/>
  </r>
  <r>
    <x v="1"/>
    <n v="0"/>
    <n v="0"/>
    <x v="1"/>
    <s v="3.3. "/>
    <x v="3"/>
  </r>
  <r>
    <x v="6"/>
    <n v="1000000000"/>
    <n v="1000000000"/>
    <x v="1"/>
    <s v="3.4. "/>
    <x v="2"/>
  </r>
  <r>
    <x v="11"/>
    <n v="80000000000"/>
    <n v="80000000000"/>
    <x v="13"/>
    <s v="3.5. "/>
    <x v="2"/>
  </r>
  <r>
    <x v="12"/>
    <n v="920000000"/>
    <n v="920000000"/>
    <x v="14"/>
    <s v="3.6. "/>
    <x v="2"/>
  </r>
  <r>
    <x v="13"/>
    <n v="4200000000"/>
    <n v="4200000000"/>
    <x v="15"/>
    <s v="3.7. "/>
    <x v="8"/>
  </r>
  <r>
    <x v="7"/>
    <n v="600000000"/>
    <n v="600000000"/>
    <x v="1"/>
    <s v="3.8. "/>
    <x v="2"/>
  </r>
  <r>
    <x v="3"/>
    <n v="300000000"/>
    <n v="300000000"/>
    <x v="8"/>
    <s v="3.9. "/>
    <x v="2"/>
  </r>
  <r>
    <x v="2"/>
    <n v="20000000"/>
    <n v="30000000"/>
    <x v="11"/>
    <s v="3.10."/>
    <x v="2"/>
  </r>
  <r>
    <x v="14"/>
    <n v="143024079"/>
    <n v="14731802"/>
    <x v="16"/>
    <s v="4.1.D"/>
    <x v="9"/>
  </r>
  <r>
    <x v="1"/>
    <n v="0"/>
    <n v="0"/>
    <x v="1"/>
    <s v="4.2. "/>
    <x v="9"/>
  </r>
  <r>
    <x v="15"/>
    <n v="154500000"/>
    <n v="159135000"/>
    <x v="17"/>
    <s v="Crear"/>
    <x v="9"/>
  </r>
  <r>
    <x v="1"/>
    <n v="0"/>
    <n v="0"/>
    <x v="1"/>
    <s v="4.3. "/>
    <x v="0"/>
  </r>
  <r>
    <x v="1"/>
    <n v="0"/>
    <n v="0"/>
    <x v="1"/>
    <s v="4.4. "/>
    <x v="5"/>
  </r>
  <r>
    <x v="1"/>
    <n v="0"/>
    <n v="0"/>
    <x v="1"/>
    <s v="4.5. "/>
    <x v="4"/>
  </r>
  <r>
    <x v="16"/>
    <n v="2200000000"/>
    <n v="100000000"/>
    <x v="18"/>
    <s v="4.6. "/>
    <x v="2"/>
  </r>
  <r>
    <x v="17"/>
    <n v="24000000"/>
    <n v="12000000"/>
    <x v="19"/>
    <s v="5.1 C"/>
    <x v="2"/>
  </r>
  <r>
    <x v="1"/>
    <n v="0"/>
    <n v="0"/>
    <x v="1"/>
    <s v="5.2. "/>
    <x v="4"/>
  </r>
  <r>
    <x v="1"/>
    <n v="0"/>
    <n v="0"/>
    <x v="1"/>
    <s v="5.3. "/>
    <x v="8"/>
  </r>
  <r>
    <x v="3"/>
    <n v="100000000"/>
    <n v="100000000"/>
    <x v="3"/>
    <s v="5.4. "/>
    <x v="2"/>
  </r>
  <r>
    <x v="18"/>
    <n v="400000000"/>
    <n v="400000000"/>
    <x v="20"/>
    <s v="5.5. "/>
    <x v="2"/>
  </r>
  <r>
    <x v="19"/>
    <n v="2000000000"/>
    <n v="2000000000"/>
    <x v="21"/>
    <s v="5.6. "/>
    <x v="2"/>
  </r>
  <r>
    <x v="1"/>
    <n v="0"/>
    <n v="0"/>
    <x v="1"/>
    <s v="5.7. "/>
    <x v="4"/>
  </r>
  <r>
    <x v="2"/>
    <n v="50000000"/>
    <n v="0"/>
    <x v="11"/>
    <s v="5.8. "/>
    <x v="2"/>
  </r>
  <r>
    <x v="20"/>
    <n v="674000000"/>
    <n v="680000000"/>
    <x v="22"/>
    <s v="Imple"/>
    <x v="10"/>
  </r>
  <r>
    <x v="1"/>
    <n v="0"/>
    <n v="0"/>
    <x v="1"/>
    <s v="5.9. "/>
    <x v="11"/>
  </r>
  <r>
    <x v="1"/>
    <n v="0"/>
    <n v="0"/>
    <x v="1"/>
    <s v="5.10."/>
    <x v="0"/>
  </r>
  <r>
    <x v="18"/>
    <n v="0"/>
    <n v="0"/>
    <x v="1"/>
    <s v="5.11."/>
    <x v="2"/>
  </r>
  <r>
    <x v="1"/>
    <n v="0"/>
    <n v="0"/>
    <x v="1"/>
    <s v="5.12."/>
    <x v="8"/>
  </r>
  <r>
    <x v="2"/>
    <n v="0"/>
    <n v="50000000"/>
    <x v="11"/>
    <s v="5.13."/>
    <x v="2"/>
  </r>
  <r>
    <x v="1"/>
    <n v="0"/>
    <n v="0"/>
    <x v="1"/>
    <s v="5.14."/>
    <x v="2"/>
  </r>
  <r>
    <x v="21"/>
    <n v="0"/>
    <n v="0"/>
    <x v="23"/>
    <s v="5.15."/>
    <x v="2"/>
  </r>
  <r>
    <x v="1"/>
    <n v="0"/>
    <n v="0"/>
    <x v="1"/>
    <s v="5.16."/>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D2FD3FA-04D6-4668-9C8A-B654DA040C16}"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P5:Q16" firstHeaderRow="1" firstDataRow="1" firstDataCol="1" rowPageCount="2" colPageCount="1"/>
  <pivotFields count="6">
    <pivotField axis="axisPage" multipleItemSelectionAllowed="1" showAll="0">
      <items count="23">
        <item x="1"/>
        <item h="1" x="8"/>
        <item h="1" x="0"/>
        <item h="1" x="2"/>
        <item h="1" x="17"/>
        <item h="1" x="16"/>
        <item h="1" x="14"/>
        <item h="1" x="15"/>
        <item h="1" x="21"/>
        <item h="1" x="3"/>
        <item h="1" x="18"/>
        <item h="1" x="10"/>
        <item h="1" x="7"/>
        <item h="1" x="20"/>
        <item h="1" x="12"/>
        <item h="1" x="6"/>
        <item h="1" x="19"/>
        <item h="1" x="9"/>
        <item h="1" x="13"/>
        <item h="1" x="5"/>
        <item h="1" x="11"/>
        <item h="1" x="4"/>
        <item t="default"/>
      </items>
    </pivotField>
    <pivotField showAll="0"/>
    <pivotField showAll="0"/>
    <pivotField axis="axisPage" multipleItemSelectionAllowed="1" showAll="0">
      <items count="25">
        <item x="1"/>
        <item h="1" x="10"/>
        <item h="1" x="11"/>
        <item h="1" x="19"/>
        <item h="1" x="2"/>
        <item h="1" x="23"/>
        <item h="1" x="0"/>
        <item h="1" x="16"/>
        <item h="1" x="3"/>
        <item h="1" x="17"/>
        <item h="1" x="12"/>
        <item h="1" x="9"/>
        <item h="1" x="8"/>
        <item h="1" x="20"/>
        <item h="1" x="22"/>
        <item h="1" x="7"/>
        <item h="1" x="14"/>
        <item h="1" x="18"/>
        <item h="1" x="21"/>
        <item h="1" x="15"/>
        <item h="1" x="6"/>
        <item h="1" x="13"/>
        <item h="1" x="5"/>
        <item x="4"/>
        <item t="default"/>
      </items>
    </pivotField>
    <pivotField dataField="1" showAll="0"/>
    <pivotField axis="axisRow" showAll="0">
      <items count="13">
        <item x="3"/>
        <item x="10"/>
        <item x="11"/>
        <item x="4"/>
        <item x="7"/>
        <item x="8"/>
        <item x="5"/>
        <item x="2"/>
        <item x="9"/>
        <item x="0"/>
        <item x="6"/>
        <item x="1"/>
        <item t="default"/>
      </items>
    </pivotField>
  </pivotFields>
  <rowFields count="1">
    <field x="5"/>
  </rowFields>
  <rowItems count="11">
    <i>
      <x/>
    </i>
    <i>
      <x v="2"/>
    </i>
    <i>
      <x v="3"/>
    </i>
    <i>
      <x v="4"/>
    </i>
    <i>
      <x v="5"/>
    </i>
    <i>
      <x v="6"/>
    </i>
    <i>
      <x v="7"/>
    </i>
    <i>
      <x v="8"/>
    </i>
    <i>
      <x v="9"/>
    </i>
    <i>
      <x v="11"/>
    </i>
    <i t="grand">
      <x/>
    </i>
  </rowItems>
  <colItems count="1">
    <i/>
  </colItems>
  <pageFields count="2">
    <pageField fld="0" hier="-1"/>
    <pageField fld="3" hier="-1"/>
  </pageFields>
  <dataFields count="1">
    <dataField name="Count of index"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merica.castiblanco@innpulsacolombia.com" TargetMode="External"/><Relationship Id="rId13" Type="http://schemas.openxmlformats.org/officeDocument/2006/relationships/hyperlink" Target="mailto:sacero@mincit.gov.co;%20juan.builes@innpulsacolombia.com;%20%0ajuan.giraldo@prosperidadsocial.gov.co;%20cgamba@sena.edu.co" TargetMode="External"/><Relationship Id="rId18" Type="http://schemas.openxmlformats.org/officeDocument/2006/relationships/drawing" Target="../drawings/drawing1.xml"/><Relationship Id="rId3" Type="http://schemas.openxmlformats.org/officeDocument/2006/relationships/hyperlink" Target="mailto:juan.builes@innpulsacolombia.com" TargetMode="External"/><Relationship Id="rId7" Type="http://schemas.openxmlformats.org/officeDocument/2006/relationships/hyperlink" Target="mailto:sacero@mincit.gov.co" TargetMode="External"/><Relationship Id="rId12" Type="http://schemas.openxmlformats.org/officeDocument/2006/relationships/hyperlink" Target="file://C:\Users\Depto.%20Econ&#243;mico\AppData\Local\Microsoft\AppData\Local\Microsoft\Windows\INetCache\monik\AppData\Local\Microsoft\AppData\Local\Microsoft\Windows\INetCache\Content.Outlook\CKFMIY4R\sacero@mincit.gov.co;%20mtirado@mincit.gov.co;%20sergio.mendoza@innpulsacolombia.com;%20juan.giraldo@prosperidadsocial.gov.co,%20aura.pulido@prosperidadsocial.gov.co,%20%20juan.erazo@prosperidadsocial.gov.co;manuel.Alvarez@ProsperidadSocial.gov.co;%20camerchan@dnp.gov.co;%20jsrobledo@dnp.gov.co" TargetMode="External"/><Relationship Id="rId17" Type="http://schemas.openxmlformats.org/officeDocument/2006/relationships/printerSettings" Target="../printerSettings/printerSettings1.bin"/><Relationship Id="rId2" Type="http://schemas.openxmlformats.org/officeDocument/2006/relationships/hyperlink" Target="mailto:sacero@mincit.gov.co;%20%0amtirado@mincit.gov.co%20;%20%20ana.palau@prosperidadsocial.gov.co;%0ajuan.erazo@prosperidadsocial.gov.co;%0amanuel.Alvarez@ProsperidadSocial.gov.co" TargetMode="External"/><Relationship Id="rId16" Type="http://schemas.openxmlformats.org/officeDocument/2006/relationships/hyperlink" Target="mailto:america.castiblanco@innpulsacolombia.com" TargetMode="External"/><Relationship Id="rId1" Type="http://schemas.openxmlformats.org/officeDocument/2006/relationships/hyperlink" Target="mailto:victor.galindo@innpulsacolombia.com" TargetMode="External"/><Relationship Id="rId6" Type="http://schemas.openxmlformats.org/officeDocument/2006/relationships/hyperlink" Target="mailto:sacero@mincit.gov.co" TargetMode="External"/><Relationship Id="rId11" Type="http://schemas.openxmlformats.org/officeDocument/2006/relationships/hyperlink" Target="mailto:mlara@mintic.gov.co;%20sacero@mincit.gov.co;%20juan.giraldo@prosperidadsocial.gov.co;%0a%20sergio.ramirez@minagricultura.gov.co" TargetMode="External"/><Relationship Id="rId5" Type="http://schemas.openxmlformats.org/officeDocument/2006/relationships/hyperlink" Target="mailto:juan.giraldo@prosperidadsocial.gov.co;" TargetMode="External"/><Relationship Id="rId15" Type="http://schemas.openxmlformats.org/officeDocument/2006/relationships/hyperlink" Target="mailto:alejandra.sanchez@prosperidadsocial.gov.co;%20juan.giraldo@prosperidadsocial.gov.co,%20Laura.montoya@prosperidadsocial.gov.co,%20juan.erazo@prosperidadsocial.gov.co;%20oromero@dnp.gov.co" TargetMode="External"/><Relationship Id="rId10" Type="http://schemas.openxmlformats.org/officeDocument/2006/relationships/hyperlink" Target="mailto:juan.giraldo@prosperidadsocial.gov.co;%20%0a%20sacero@mincit.gov.co;%20sergio.ramirez@minagricultura.gov.co;%20lpabon@dnp.gov.co" TargetMode="External"/><Relationship Id="rId4" Type="http://schemas.openxmlformats.org/officeDocument/2006/relationships/hyperlink" Target="mailto:victor.galindo@innpulsacolombia.com" TargetMode="External"/><Relationship Id="rId9" Type="http://schemas.openxmlformats.org/officeDocument/2006/relationships/hyperlink" Target="mailto:adriana.salazar@innpulsacolombia.com;%20Cgamba@sena.edu.co;%20%0ajuan.giraldo@prosperidadsocial.gov.co" TargetMode="External"/><Relationship Id="rId14" Type="http://schemas.openxmlformats.org/officeDocument/2006/relationships/hyperlink" Target="mailto:DMonroyL@dane.gov.co;%20sacero@mincit.gov.co;%20juan.giraldo@prosperidadsocial.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mailto:juangarcia@dnp.gov.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mailto:juangarcia@dnp.gov.co"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mailto:juangarcia@dnp.gov.co"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mailto:juangarcia@dnp.gov.co" TargetMode="Externa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3AB51-CC23-46A1-8CF3-C1585D055035}">
  <dimension ref="A1:BG92"/>
  <sheetViews>
    <sheetView tabSelected="1" zoomScale="55" zoomScaleNormal="55" workbookViewId="0">
      <selection activeCell="H17" sqref="H17"/>
    </sheetView>
  </sheetViews>
  <sheetFormatPr baseColWidth="10" defaultColWidth="10.7109375" defaultRowHeight="15.75" x14ac:dyDescent="0.25"/>
  <cols>
    <col min="1" max="1" width="2.7109375" style="3" customWidth="1"/>
    <col min="2" max="2" width="22.28515625" style="1" customWidth="1"/>
    <col min="3" max="3" width="11" style="1" customWidth="1"/>
    <col min="4" max="4" width="43.7109375" style="2" customWidth="1"/>
    <col min="5" max="6" width="15.42578125" style="2" customWidth="1"/>
    <col min="7" max="7" width="25" style="6" customWidth="1"/>
    <col min="8" max="8" width="21.85546875" style="3" customWidth="1"/>
    <col min="9" max="9" width="20.7109375" style="3" customWidth="1"/>
    <col min="10" max="10" width="33.42578125" style="3" customWidth="1"/>
    <col min="11" max="11" width="16.140625" style="4" customWidth="1"/>
    <col min="12" max="12" width="16" style="4" customWidth="1"/>
    <col min="13" max="13" width="16" style="195" customWidth="1"/>
    <col min="14" max="14" width="37.42578125" style="2" customWidth="1"/>
    <col min="15" max="15" width="53.85546875" style="2" customWidth="1"/>
    <col min="16" max="16" width="16.42578125" style="6" customWidth="1"/>
    <col min="17" max="17" width="13.28515625" style="6" customWidth="1"/>
    <col min="18" max="18" width="12.42578125" style="7" customWidth="1"/>
    <col min="19" max="19" width="13.28515625" style="6" customWidth="1"/>
    <col min="20" max="20" width="12.7109375" style="6" customWidth="1"/>
    <col min="21" max="23" width="13.28515625" style="6" customWidth="1"/>
    <col min="24" max="24" width="13.42578125" style="6" customWidth="1"/>
    <col min="25" max="25" width="14" style="3" customWidth="1"/>
    <col min="26" max="29" width="14.42578125" style="3" customWidth="1"/>
    <col min="30" max="30" width="19.42578125" style="6" customWidth="1"/>
    <col min="31" max="31" width="15.42578125" style="6" customWidth="1"/>
    <col min="32" max="32" width="17.42578125" style="6" customWidth="1"/>
    <col min="33" max="33" width="14.42578125" style="6" customWidth="1"/>
    <col min="34" max="34" width="11.28515625" style="6" customWidth="1"/>
    <col min="35" max="35" width="13.42578125" style="6" customWidth="1"/>
    <col min="36" max="36" width="15.7109375" style="6" customWidth="1"/>
    <col min="37" max="37" width="13.7109375" style="6" customWidth="1"/>
    <col min="38" max="38" width="11.28515625" style="6" customWidth="1"/>
    <col min="39" max="39" width="13.28515625" style="6" customWidth="1"/>
    <col min="40" max="40" width="18.140625" style="6" bestFit="1" customWidth="1"/>
    <col min="41" max="41" width="15" style="6" customWidth="1"/>
    <col min="42" max="43" width="11.28515625" style="6" customWidth="1"/>
    <col min="44" max="44" width="18.140625" style="6" bestFit="1" customWidth="1"/>
    <col min="45" max="47" width="11.28515625" style="6" customWidth="1"/>
    <col min="48" max="48" width="18.140625" style="6" bestFit="1" customWidth="1"/>
    <col min="49" max="50" width="11.28515625" style="6" customWidth="1"/>
    <col min="51" max="51" width="17" style="6" customWidth="1"/>
    <col min="52" max="52" width="16.42578125" style="3" customWidth="1"/>
    <col min="53" max="53" width="19" style="3" customWidth="1"/>
    <col min="54" max="54" width="14.28515625" style="3" customWidth="1"/>
    <col min="55" max="55" width="15.42578125" style="3" customWidth="1"/>
    <col min="56" max="56" width="14.28515625" style="3" customWidth="1"/>
    <col min="57" max="57" width="9.7109375" style="3" customWidth="1"/>
    <col min="58" max="59" width="15.42578125" style="3" customWidth="1"/>
    <col min="60" max="16384" width="10.7109375" style="3"/>
  </cols>
  <sheetData>
    <row r="1" spans="2:59" ht="16.149999999999999" customHeight="1" thickBot="1" x14ac:dyDescent="0.3">
      <c r="L1" s="5"/>
      <c r="Y1" s="330"/>
      <c r="Z1" s="330"/>
      <c r="AA1" s="330"/>
      <c r="AB1" s="330"/>
      <c r="AC1" s="330"/>
      <c r="AD1" s="331"/>
    </row>
    <row r="2" spans="2:59" ht="30" customHeight="1" thickBot="1" x14ac:dyDescent="0.4">
      <c r="B2" s="8"/>
      <c r="C2" s="9"/>
      <c r="D2" s="11"/>
      <c r="E2" s="11"/>
      <c r="F2" s="11"/>
      <c r="G2" s="263"/>
      <c r="H2" s="10"/>
      <c r="I2" s="10"/>
      <c r="J2" s="10"/>
      <c r="K2" s="12"/>
      <c r="L2" s="12"/>
      <c r="M2" s="196"/>
      <c r="N2" s="11"/>
      <c r="O2" s="11"/>
      <c r="P2" s="169"/>
      <c r="Q2" s="169"/>
      <c r="R2" s="170"/>
      <c r="S2" s="169"/>
      <c r="T2" s="169"/>
      <c r="U2" s="169"/>
      <c r="V2" s="169"/>
      <c r="W2" s="169"/>
      <c r="X2" s="169"/>
      <c r="Y2" s="171"/>
      <c r="Z2" s="171"/>
      <c r="AA2" s="171"/>
      <c r="AB2" s="171"/>
      <c r="AC2" s="171"/>
      <c r="AD2" s="169"/>
      <c r="AE2" s="169"/>
      <c r="AF2" s="169"/>
      <c r="AG2" s="169"/>
      <c r="AH2" s="169"/>
      <c r="AI2" s="169"/>
      <c r="AJ2" s="169"/>
      <c r="AK2" s="169"/>
      <c r="AL2" s="169"/>
      <c r="AM2" s="169"/>
      <c r="AN2" s="169"/>
      <c r="AO2" s="169"/>
      <c r="AP2" s="169"/>
      <c r="AQ2" s="169"/>
      <c r="AR2" s="169"/>
      <c r="AS2" s="169"/>
      <c r="AT2" s="169"/>
      <c r="AU2" s="169"/>
      <c r="AV2" s="169"/>
      <c r="AW2" s="169"/>
      <c r="AX2" s="169"/>
      <c r="AY2" s="169"/>
      <c r="AZ2" s="171"/>
      <c r="BA2" s="171"/>
      <c r="BB2" s="171"/>
      <c r="BC2" s="171"/>
      <c r="BD2" s="171"/>
      <c r="BE2" s="171"/>
      <c r="BF2" s="171"/>
      <c r="BG2" s="171"/>
    </row>
    <row r="3" spans="2:59" s="114" customFormat="1" ht="19.149999999999999" customHeight="1" x14ac:dyDescent="0.2">
      <c r="B3" s="172" t="s">
        <v>0</v>
      </c>
      <c r="C3" s="115" t="s">
        <v>1</v>
      </c>
      <c r="D3" s="116"/>
      <c r="E3" s="117"/>
      <c r="F3" s="117"/>
      <c r="G3" s="264"/>
      <c r="H3" s="118"/>
      <c r="I3" s="118"/>
      <c r="J3" s="119"/>
      <c r="K3" s="120"/>
      <c r="L3" s="120"/>
      <c r="M3" s="168"/>
      <c r="N3" s="117"/>
      <c r="O3" s="117"/>
      <c r="P3" s="121"/>
      <c r="Q3" s="121"/>
      <c r="R3" s="122"/>
      <c r="S3" s="123"/>
      <c r="T3" s="123"/>
      <c r="U3" s="123"/>
      <c r="V3" s="123"/>
      <c r="W3" s="123"/>
      <c r="X3" s="123"/>
      <c r="Y3" s="124"/>
      <c r="Z3" s="125"/>
      <c r="AA3" s="125"/>
      <c r="AB3" s="125"/>
      <c r="AC3" s="125"/>
      <c r="AD3" s="202"/>
      <c r="AE3" s="205"/>
      <c r="AF3" s="206"/>
      <c r="AG3" s="206"/>
      <c r="AH3" s="206"/>
      <c r="AI3" s="206"/>
      <c r="AJ3" s="206"/>
      <c r="AK3" s="206"/>
      <c r="AL3" s="206"/>
      <c r="AM3" s="206"/>
      <c r="AN3" s="206"/>
      <c r="AO3" s="206"/>
      <c r="AP3" s="206"/>
      <c r="AQ3" s="206"/>
      <c r="AR3" s="206"/>
      <c r="AS3" s="206"/>
      <c r="AT3" s="206"/>
      <c r="AU3" s="206"/>
      <c r="AV3" s="206"/>
      <c r="AW3" s="206"/>
      <c r="AX3" s="206"/>
      <c r="AY3" s="121"/>
      <c r="AZ3" s="125"/>
      <c r="BA3" s="125"/>
      <c r="BB3" s="125"/>
      <c r="BC3" s="125"/>
      <c r="BD3" s="125"/>
      <c r="BE3" s="125"/>
      <c r="BF3" s="125"/>
      <c r="BG3" s="125"/>
    </row>
    <row r="4" spans="2:59" s="114" customFormat="1" ht="24" customHeight="1" thickBot="1" x14ac:dyDescent="0.3">
      <c r="B4" s="381" t="s">
        <v>2</v>
      </c>
      <c r="C4" s="382"/>
      <c r="D4" s="382"/>
      <c r="E4" s="383"/>
      <c r="F4" s="384">
        <v>2011</v>
      </c>
      <c r="G4" s="385" t="s">
        <v>827</v>
      </c>
      <c r="H4" s="382"/>
      <c r="I4" s="386"/>
      <c r="J4" s="387">
        <v>44165</v>
      </c>
      <c r="K4" s="385" t="s">
        <v>828</v>
      </c>
      <c r="L4" s="382"/>
      <c r="M4" s="382"/>
      <c r="N4" s="386"/>
      <c r="O4" s="388"/>
      <c r="P4" s="388"/>
      <c r="Q4" s="388"/>
      <c r="R4" s="389"/>
      <c r="S4" s="390" t="s">
        <v>3</v>
      </c>
      <c r="T4" s="305"/>
      <c r="U4" s="305"/>
      <c r="V4" s="305"/>
      <c r="W4" s="305"/>
      <c r="X4" s="329"/>
      <c r="Y4" s="128"/>
      <c r="Z4" s="128"/>
      <c r="AA4" s="128"/>
      <c r="AB4" s="128"/>
      <c r="AC4" s="128"/>
      <c r="AD4" s="127"/>
      <c r="AE4" s="306" t="s">
        <v>4</v>
      </c>
      <c r="AF4" s="127"/>
      <c r="AG4" s="127"/>
      <c r="AH4" s="127"/>
      <c r="AI4" s="127"/>
      <c r="AJ4" s="127"/>
      <c r="AK4" s="127"/>
      <c r="AL4" s="127"/>
      <c r="AM4" s="127"/>
      <c r="AN4" s="127"/>
      <c r="AO4" s="127"/>
      <c r="AP4" s="127"/>
      <c r="AQ4" s="127"/>
      <c r="AR4" s="127"/>
      <c r="AS4" s="127"/>
      <c r="AT4" s="127"/>
      <c r="AU4" s="127"/>
      <c r="AV4" s="127"/>
      <c r="AW4" s="127"/>
      <c r="AX4" s="127"/>
      <c r="AY4" s="127"/>
      <c r="AZ4" s="128"/>
      <c r="BA4" s="128"/>
      <c r="BB4" s="128"/>
      <c r="BC4" s="128"/>
      <c r="BD4" s="128"/>
      <c r="BE4" s="128"/>
      <c r="BF4" s="128"/>
      <c r="BG4" s="128"/>
    </row>
    <row r="5" spans="2:59" ht="21" customHeight="1" thickBot="1" x14ac:dyDescent="0.35">
      <c r="B5" s="173" t="s">
        <v>5</v>
      </c>
      <c r="C5" s="328" t="s">
        <v>713</v>
      </c>
      <c r="D5" s="129"/>
      <c r="E5" s="129"/>
      <c r="F5" s="129"/>
      <c r="G5" s="127"/>
      <c r="H5" s="128"/>
      <c r="I5" s="128"/>
      <c r="J5" s="128"/>
      <c r="K5" s="130"/>
      <c r="L5" s="130"/>
      <c r="M5" s="197"/>
      <c r="N5" s="129"/>
      <c r="O5" s="129"/>
      <c r="P5" s="131"/>
      <c r="Q5" s="132"/>
      <c r="R5" s="133" t="s">
        <v>6</v>
      </c>
      <c r="S5" s="131"/>
      <c r="T5" s="131"/>
      <c r="U5" s="131"/>
      <c r="V5" s="131"/>
      <c r="W5" s="131"/>
      <c r="X5" s="131"/>
      <c r="Y5" s="134"/>
      <c r="Z5" s="134"/>
      <c r="AA5" s="134"/>
      <c r="AB5" s="134"/>
      <c r="AC5" s="134"/>
      <c r="AD5" s="131"/>
      <c r="AE5" s="184"/>
      <c r="AF5" s="131"/>
      <c r="AG5" s="131"/>
      <c r="AH5" s="131"/>
      <c r="AI5" s="131"/>
      <c r="AJ5" s="131"/>
      <c r="AK5" s="131"/>
      <c r="AL5" s="131"/>
      <c r="AM5" s="131"/>
      <c r="AN5" s="131"/>
      <c r="AO5" s="131"/>
      <c r="AP5" s="131"/>
      <c r="AQ5" s="131"/>
      <c r="AR5" s="131"/>
      <c r="AS5" s="131"/>
      <c r="AT5" s="131"/>
      <c r="AU5" s="131"/>
      <c r="AV5" s="131"/>
      <c r="AW5" s="131"/>
      <c r="AX5" s="131"/>
      <c r="AY5" s="131"/>
      <c r="AZ5" s="135"/>
      <c r="BA5" s="136"/>
      <c r="BB5" s="136"/>
      <c r="BC5" s="136"/>
      <c r="BD5" s="136"/>
      <c r="BE5" s="136"/>
      <c r="BF5" s="136"/>
      <c r="BG5" s="136"/>
    </row>
    <row r="6" spans="2:59" ht="15.95" customHeight="1" x14ac:dyDescent="0.25">
      <c r="B6" s="175"/>
      <c r="C6" s="13"/>
      <c r="D6" s="14"/>
      <c r="E6" s="14"/>
      <c r="F6" s="14"/>
      <c r="G6" s="198"/>
      <c r="H6" s="13"/>
      <c r="I6" s="13"/>
      <c r="J6" s="13"/>
      <c r="K6" s="15"/>
      <c r="L6" s="15"/>
      <c r="M6" s="198"/>
      <c r="N6" s="14"/>
      <c r="O6" s="418" t="s">
        <v>6</v>
      </c>
      <c r="P6" s="418"/>
      <c r="Q6" s="418"/>
      <c r="R6" s="418"/>
      <c r="S6" s="418"/>
      <c r="T6" s="418"/>
      <c r="U6" s="418"/>
      <c r="V6" s="418"/>
      <c r="W6" s="418"/>
      <c r="X6" s="419"/>
      <c r="Y6" s="176"/>
      <c r="Z6" s="177"/>
      <c r="AA6" s="177"/>
      <c r="AB6" s="177"/>
      <c r="AC6" s="177"/>
      <c r="AD6" s="178"/>
      <c r="AE6" s="179"/>
      <c r="AF6" s="180"/>
      <c r="AG6" s="180"/>
      <c r="AH6" s="180"/>
      <c r="AI6" s="180"/>
      <c r="AJ6" s="180"/>
      <c r="AK6" s="180"/>
      <c r="AL6" s="180"/>
      <c r="AM6" s="180"/>
      <c r="AN6" s="180"/>
      <c r="AO6" s="180"/>
      <c r="AP6" s="180"/>
      <c r="AQ6" s="180"/>
      <c r="AR6" s="180"/>
      <c r="AS6" s="180"/>
      <c r="AT6" s="180"/>
      <c r="AU6" s="180"/>
      <c r="AV6" s="180"/>
      <c r="AW6" s="180"/>
      <c r="AX6" s="180"/>
      <c r="AY6" s="181"/>
      <c r="AZ6" s="415" t="s">
        <v>7</v>
      </c>
      <c r="BA6" s="416"/>
      <c r="BB6" s="416"/>
      <c r="BC6" s="416"/>
      <c r="BD6" s="416"/>
      <c r="BE6" s="416"/>
      <c r="BF6" s="416"/>
      <c r="BG6" s="417"/>
    </row>
    <row r="7" spans="2:59" s="137" customFormat="1" ht="16.5" customHeight="1" x14ac:dyDescent="0.25">
      <c r="B7" s="409" t="s">
        <v>8</v>
      </c>
      <c r="C7" s="409" t="s">
        <v>9</v>
      </c>
      <c r="D7" s="409" t="s">
        <v>10</v>
      </c>
      <c r="E7" s="409" t="s">
        <v>11</v>
      </c>
      <c r="F7" s="409" t="s">
        <v>12</v>
      </c>
      <c r="G7" s="408" t="s">
        <v>13</v>
      </c>
      <c r="H7" s="408"/>
      <c r="I7" s="408"/>
      <c r="J7" s="408"/>
      <c r="K7" s="408" t="s">
        <v>14</v>
      </c>
      <c r="L7" s="408"/>
      <c r="M7" s="408" t="s">
        <v>15</v>
      </c>
      <c r="N7" s="408"/>
      <c r="O7" s="408"/>
      <c r="P7" s="408"/>
      <c r="Q7" s="408"/>
      <c r="R7" s="408"/>
      <c r="S7" s="408"/>
      <c r="T7" s="408"/>
      <c r="U7" s="408"/>
      <c r="V7" s="408"/>
      <c r="W7" s="408"/>
      <c r="X7" s="408"/>
      <c r="Y7" s="430" t="s">
        <v>16</v>
      </c>
      <c r="Z7" s="430"/>
      <c r="AA7" s="430"/>
      <c r="AB7" s="430"/>
      <c r="AC7" s="430"/>
      <c r="AD7" s="430"/>
      <c r="AE7" s="426" t="s">
        <v>17</v>
      </c>
      <c r="AF7" s="426"/>
      <c r="AG7" s="426"/>
      <c r="AH7" s="426"/>
      <c r="AI7" s="426"/>
      <c r="AJ7" s="426"/>
      <c r="AK7" s="426"/>
      <c r="AL7" s="426"/>
      <c r="AM7" s="426"/>
      <c r="AN7" s="426"/>
      <c r="AO7" s="426"/>
      <c r="AP7" s="426"/>
      <c r="AQ7" s="426"/>
      <c r="AR7" s="426"/>
      <c r="AS7" s="426"/>
      <c r="AT7" s="426"/>
      <c r="AU7" s="426"/>
      <c r="AV7" s="426"/>
      <c r="AW7" s="426"/>
      <c r="AX7" s="426"/>
      <c r="AY7" s="426"/>
      <c r="AZ7" s="407" t="s">
        <v>18</v>
      </c>
      <c r="BA7" s="407"/>
      <c r="BB7" s="407"/>
      <c r="BC7" s="407"/>
      <c r="BD7" s="407"/>
      <c r="BE7" s="407"/>
      <c r="BF7" s="407"/>
      <c r="BG7" s="407"/>
    </row>
    <row r="8" spans="2:59" s="137" customFormat="1" ht="21" customHeight="1" x14ac:dyDescent="0.25">
      <c r="B8" s="409"/>
      <c r="C8" s="409"/>
      <c r="D8" s="409"/>
      <c r="E8" s="409"/>
      <c r="F8" s="409"/>
      <c r="G8" s="408" t="s">
        <v>19</v>
      </c>
      <c r="H8" s="409" t="s">
        <v>20</v>
      </c>
      <c r="I8" s="409" t="s">
        <v>21</v>
      </c>
      <c r="J8" s="409" t="s">
        <v>22</v>
      </c>
      <c r="K8" s="409" t="s">
        <v>23</v>
      </c>
      <c r="L8" s="409" t="s">
        <v>24</v>
      </c>
      <c r="M8" s="409" t="s">
        <v>25</v>
      </c>
      <c r="N8" s="409" t="s">
        <v>26</v>
      </c>
      <c r="O8" s="409" t="s">
        <v>27</v>
      </c>
      <c r="P8" s="409" t="s">
        <v>28</v>
      </c>
      <c r="Q8" s="408" t="s">
        <v>29</v>
      </c>
      <c r="R8" s="408"/>
      <c r="S8" s="410" t="s">
        <v>30</v>
      </c>
      <c r="T8" s="410" t="s">
        <v>31</v>
      </c>
      <c r="U8" s="410" t="s">
        <v>32</v>
      </c>
      <c r="V8" s="410" t="s">
        <v>33</v>
      </c>
      <c r="W8" s="410" t="s">
        <v>34</v>
      </c>
      <c r="X8" s="410" t="s">
        <v>35</v>
      </c>
      <c r="Y8" s="410" t="s">
        <v>36</v>
      </c>
      <c r="Z8" s="410" t="s">
        <v>37</v>
      </c>
      <c r="AA8" s="410" t="s">
        <v>38</v>
      </c>
      <c r="AB8" s="410" t="s">
        <v>39</v>
      </c>
      <c r="AC8" s="410" t="s">
        <v>40</v>
      </c>
      <c r="AD8" s="437" t="s">
        <v>41</v>
      </c>
      <c r="AE8" s="431">
        <v>2021</v>
      </c>
      <c r="AF8" s="432"/>
      <c r="AG8" s="432"/>
      <c r="AH8" s="433"/>
      <c r="AI8" s="420">
        <v>2022</v>
      </c>
      <c r="AJ8" s="421"/>
      <c r="AK8" s="421"/>
      <c r="AL8" s="422"/>
      <c r="AM8" s="420">
        <v>2023</v>
      </c>
      <c r="AN8" s="421"/>
      <c r="AO8" s="421"/>
      <c r="AP8" s="422"/>
      <c r="AQ8" s="420">
        <v>2024</v>
      </c>
      <c r="AR8" s="421"/>
      <c r="AS8" s="421"/>
      <c r="AT8" s="422"/>
      <c r="AU8" s="420">
        <v>2025</v>
      </c>
      <c r="AV8" s="421"/>
      <c r="AW8" s="421"/>
      <c r="AX8" s="422"/>
      <c r="AY8" s="427" t="s">
        <v>41</v>
      </c>
      <c r="AZ8" s="182"/>
      <c r="BA8" s="414" t="s">
        <v>42</v>
      </c>
      <c r="BB8" s="414"/>
      <c r="BC8" s="414"/>
      <c r="BD8" s="414" t="s">
        <v>43</v>
      </c>
      <c r="BE8" s="414"/>
      <c r="BF8" s="411" t="s">
        <v>44</v>
      </c>
      <c r="BG8" s="411" t="s">
        <v>45</v>
      </c>
    </row>
    <row r="9" spans="2:59" s="137" customFormat="1" ht="21" customHeight="1" x14ac:dyDescent="0.25">
      <c r="B9" s="409"/>
      <c r="C9" s="409"/>
      <c r="D9" s="409"/>
      <c r="E9" s="409"/>
      <c r="F9" s="409"/>
      <c r="G9" s="408"/>
      <c r="H9" s="409"/>
      <c r="I9" s="409"/>
      <c r="J9" s="409"/>
      <c r="K9" s="409"/>
      <c r="L9" s="409"/>
      <c r="M9" s="409"/>
      <c r="N9" s="409"/>
      <c r="O9" s="409"/>
      <c r="P9" s="409"/>
      <c r="Q9" s="408"/>
      <c r="R9" s="408"/>
      <c r="S9" s="410"/>
      <c r="T9" s="410"/>
      <c r="U9" s="410"/>
      <c r="V9" s="410"/>
      <c r="W9" s="410"/>
      <c r="X9" s="410"/>
      <c r="Y9" s="410"/>
      <c r="Z9" s="410"/>
      <c r="AA9" s="410"/>
      <c r="AB9" s="410"/>
      <c r="AC9" s="410"/>
      <c r="AD9" s="437"/>
      <c r="AE9" s="434"/>
      <c r="AF9" s="435"/>
      <c r="AG9" s="435"/>
      <c r="AH9" s="436"/>
      <c r="AI9" s="423"/>
      <c r="AJ9" s="424"/>
      <c r="AK9" s="424"/>
      <c r="AL9" s="425"/>
      <c r="AM9" s="423"/>
      <c r="AN9" s="424"/>
      <c r="AO9" s="424"/>
      <c r="AP9" s="425"/>
      <c r="AQ9" s="423"/>
      <c r="AR9" s="424"/>
      <c r="AS9" s="424"/>
      <c r="AT9" s="425"/>
      <c r="AU9" s="423"/>
      <c r="AV9" s="424"/>
      <c r="AW9" s="424"/>
      <c r="AX9" s="425"/>
      <c r="AY9" s="428"/>
      <c r="AZ9" s="411" t="s">
        <v>10</v>
      </c>
      <c r="BA9" s="411" t="s">
        <v>46</v>
      </c>
      <c r="BB9" s="411" t="s">
        <v>47</v>
      </c>
      <c r="BC9" s="411" t="s">
        <v>48</v>
      </c>
      <c r="BD9" s="411" t="s">
        <v>49</v>
      </c>
      <c r="BE9" s="411" t="s">
        <v>50</v>
      </c>
      <c r="BF9" s="412"/>
      <c r="BG9" s="412"/>
    </row>
    <row r="10" spans="2:59" s="137" customFormat="1" ht="21" customHeight="1" x14ac:dyDescent="0.25">
      <c r="B10" s="409"/>
      <c r="C10" s="409"/>
      <c r="D10" s="409"/>
      <c r="E10" s="409"/>
      <c r="F10" s="409"/>
      <c r="G10" s="408"/>
      <c r="H10" s="409"/>
      <c r="I10" s="409"/>
      <c r="J10" s="409"/>
      <c r="K10" s="409"/>
      <c r="L10" s="409"/>
      <c r="M10" s="409"/>
      <c r="N10" s="409"/>
      <c r="O10" s="409"/>
      <c r="P10" s="409"/>
      <c r="Q10" s="313" t="s">
        <v>51</v>
      </c>
      <c r="R10" s="174" t="s">
        <v>52</v>
      </c>
      <c r="S10" s="410"/>
      <c r="T10" s="410"/>
      <c r="U10" s="410"/>
      <c r="V10" s="410"/>
      <c r="W10" s="410"/>
      <c r="X10" s="410"/>
      <c r="Y10" s="410"/>
      <c r="Z10" s="410"/>
      <c r="AA10" s="410"/>
      <c r="AB10" s="410"/>
      <c r="AC10" s="410"/>
      <c r="AD10" s="437"/>
      <c r="AE10" s="313" t="s">
        <v>53</v>
      </c>
      <c r="AF10" s="313" t="s">
        <v>54</v>
      </c>
      <c r="AG10" s="313" t="s">
        <v>55</v>
      </c>
      <c r="AH10" s="313" t="s">
        <v>56</v>
      </c>
      <c r="AI10" s="313" t="s">
        <v>53</v>
      </c>
      <c r="AJ10" s="313" t="s">
        <v>54</v>
      </c>
      <c r="AK10" s="313" t="s">
        <v>55</v>
      </c>
      <c r="AL10" s="313" t="s">
        <v>56</v>
      </c>
      <c r="AM10" s="313" t="s">
        <v>53</v>
      </c>
      <c r="AN10" s="313" t="s">
        <v>54</v>
      </c>
      <c r="AO10" s="313" t="s">
        <v>55</v>
      </c>
      <c r="AP10" s="313" t="s">
        <v>56</v>
      </c>
      <c r="AQ10" s="313" t="s">
        <v>53</v>
      </c>
      <c r="AR10" s="313" t="s">
        <v>54</v>
      </c>
      <c r="AS10" s="313" t="s">
        <v>55</v>
      </c>
      <c r="AT10" s="313" t="s">
        <v>56</v>
      </c>
      <c r="AU10" s="313" t="s">
        <v>53</v>
      </c>
      <c r="AV10" s="313" t="s">
        <v>54</v>
      </c>
      <c r="AW10" s="313" t="s">
        <v>55</v>
      </c>
      <c r="AX10" s="313" t="s">
        <v>56</v>
      </c>
      <c r="AY10" s="429"/>
      <c r="AZ10" s="413"/>
      <c r="BA10" s="413" t="s">
        <v>46</v>
      </c>
      <c r="BB10" s="413" t="s">
        <v>47</v>
      </c>
      <c r="BC10" s="413" t="s">
        <v>48</v>
      </c>
      <c r="BD10" s="413" t="s">
        <v>49</v>
      </c>
      <c r="BE10" s="413" t="s">
        <v>50</v>
      </c>
      <c r="BF10" s="413"/>
      <c r="BG10" s="413"/>
    </row>
    <row r="11" spans="2:59" ht="127.5" x14ac:dyDescent="0.25">
      <c r="B11" s="438" t="s">
        <v>57</v>
      </c>
      <c r="C11" s="441">
        <v>0.2</v>
      </c>
      <c r="D11" s="138" t="s">
        <v>58</v>
      </c>
      <c r="E11" s="211">
        <v>0.02</v>
      </c>
      <c r="F11" s="211" t="s">
        <v>59</v>
      </c>
      <c r="G11" s="140" t="s">
        <v>60</v>
      </c>
      <c r="H11" s="280" t="s">
        <v>712</v>
      </c>
      <c r="I11" s="140" t="s">
        <v>699</v>
      </c>
      <c r="J11" s="265" t="s">
        <v>715</v>
      </c>
      <c r="K11" s="188">
        <v>44211</v>
      </c>
      <c r="L11" s="188">
        <v>45291</v>
      </c>
      <c r="M11" s="189" t="s">
        <v>61</v>
      </c>
      <c r="N11" s="138" t="s">
        <v>62</v>
      </c>
      <c r="O11" s="138" t="s">
        <v>63</v>
      </c>
      <c r="P11" s="189" t="s">
        <v>64</v>
      </c>
      <c r="Q11" s="190">
        <v>0</v>
      </c>
      <c r="R11" s="189">
        <v>2020</v>
      </c>
      <c r="S11" s="190">
        <v>0.5</v>
      </c>
      <c r="T11" s="190">
        <v>0.7</v>
      </c>
      <c r="U11" s="190">
        <v>1</v>
      </c>
      <c r="V11" s="142"/>
      <c r="W11" s="142"/>
      <c r="X11" s="190">
        <v>1</v>
      </c>
      <c r="Y11" s="185">
        <v>50</v>
      </c>
      <c r="Z11" s="185">
        <v>60</v>
      </c>
      <c r="AA11" s="185">
        <v>90</v>
      </c>
      <c r="AB11" s="185"/>
      <c r="AC11" s="185"/>
      <c r="AD11" s="203">
        <f t="shared" ref="AD11:AD73" si="0">IF(SUM(Y11:AC11)=0,"",SUM(Y11:AC11))</f>
        <v>200</v>
      </c>
      <c r="AE11" s="185">
        <v>50</v>
      </c>
      <c r="AF11" s="141" t="s">
        <v>65</v>
      </c>
      <c r="AG11" s="185"/>
      <c r="AH11" s="183"/>
      <c r="AI11" s="185">
        <v>60</v>
      </c>
      <c r="AJ11" s="141" t="s">
        <v>65</v>
      </c>
      <c r="AK11" s="185"/>
      <c r="AL11" s="183"/>
      <c r="AM11" s="185">
        <v>90</v>
      </c>
      <c r="AN11" s="141" t="s">
        <v>65</v>
      </c>
      <c r="AO11" s="185"/>
      <c r="AP11" s="183"/>
      <c r="AQ11" s="185"/>
      <c r="AR11" s="183"/>
      <c r="AS11" s="185"/>
      <c r="AT11" s="183"/>
      <c r="AU11" s="185"/>
      <c r="AV11" s="183"/>
      <c r="AW11" s="185"/>
      <c r="AX11" s="183"/>
      <c r="AY11" s="199">
        <f t="shared" ref="AY11:AY12" si="1">IF(SUM(AE11,AG11,AI11,AK11,AM11,AO11,AQ11,AS11,AU11,AW11)=0,"",SUM(AE11,AG11,AI11,AK11,AM11,AO11,AQ11,AS11,AU11,AW11))</f>
        <v>200</v>
      </c>
      <c r="AZ11" s="159"/>
      <c r="BA11" s="159"/>
      <c r="BB11" s="159"/>
      <c r="BC11" s="159"/>
      <c r="BD11" s="159"/>
      <c r="BE11" s="159"/>
      <c r="BF11" s="159"/>
      <c r="BG11" s="159"/>
    </row>
    <row r="12" spans="2:59" ht="153" x14ac:dyDescent="0.25">
      <c r="B12" s="439"/>
      <c r="C12" s="442"/>
      <c r="D12" s="29" t="s">
        <v>780</v>
      </c>
      <c r="E12" s="211">
        <v>0.02</v>
      </c>
      <c r="F12" s="211" t="s">
        <v>59</v>
      </c>
      <c r="G12" s="265" t="s">
        <v>66</v>
      </c>
      <c r="H12" s="140" t="s">
        <v>67</v>
      </c>
      <c r="I12" s="140" t="s">
        <v>716</v>
      </c>
      <c r="J12" s="141" t="s">
        <v>698</v>
      </c>
      <c r="K12" s="188">
        <v>44211</v>
      </c>
      <c r="L12" s="188">
        <v>45657</v>
      </c>
      <c r="M12" s="189" t="s">
        <v>61</v>
      </c>
      <c r="N12" s="138" t="s">
        <v>68</v>
      </c>
      <c r="O12" s="138" t="s">
        <v>69</v>
      </c>
      <c r="P12" s="189" t="s">
        <v>64</v>
      </c>
      <c r="Q12" s="190">
        <v>0</v>
      </c>
      <c r="R12" s="189">
        <v>2020</v>
      </c>
      <c r="S12" s="190">
        <v>0.4</v>
      </c>
      <c r="T12" s="190">
        <v>0.6</v>
      </c>
      <c r="U12" s="190">
        <v>0.8</v>
      </c>
      <c r="V12" s="190">
        <v>1</v>
      </c>
      <c r="W12" s="190"/>
      <c r="X12" s="190">
        <v>1</v>
      </c>
      <c r="Y12" s="260">
        <v>0.34</v>
      </c>
      <c r="Z12" s="260">
        <v>0.34</v>
      </c>
      <c r="AA12" s="260">
        <v>0.34</v>
      </c>
      <c r="AB12" s="260">
        <v>0.34</v>
      </c>
      <c r="AC12" s="185"/>
      <c r="AD12" s="203">
        <f t="shared" si="0"/>
        <v>1.36</v>
      </c>
      <c r="AE12" s="260">
        <v>0.34</v>
      </c>
      <c r="AF12" s="141" t="s">
        <v>65</v>
      </c>
      <c r="AG12" s="185"/>
      <c r="AH12" s="183"/>
      <c r="AI12" s="260">
        <v>0.34</v>
      </c>
      <c r="AJ12" s="141" t="s">
        <v>65</v>
      </c>
      <c r="AK12" s="185"/>
      <c r="AL12" s="183"/>
      <c r="AM12" s="260">
        <v>0.34</v>
      </c>
      <c r="AN12" s="141" t="s">
        <v>65</v>
      </c>
      <c r="AO12" s="185"/>
      <c r="AP12" s="183"/>
      <c r="AQ12" s="260">
        <v>0.34</v>
      </c>
      <c r="AR12" s="141" t="s">
        <v>65</v>
      </c>
      <c r="AS12" s="185"/>
      <c r="AT12" s="183"/>
      <c r="AU12" s="185"/>
      <c r="AV12" s="183"/>
      <c r="AW12" s="185"/>
      <c r="AX12" s="183"/>
      <c r="AY12" s="199">
        <f t="shared" si="1"/>
        <v>1.36</v>
      </c>
      <c r="AZ12" s="159"/>
      <c r="BA12" s="159"/>
      <c r="BB12" s="159"/>
      <c r="BC12" s="159"/>
      <c r="BD12" s="159"/>
      <c r="BE12" s="159"/>
      <c r="BF12" s="159"/>
      <c r="BG12" s="159"/>
    </row>
    <row r="13" spans="2:59" ht="216.75" x14ac:dyDescent="0.25">
      <c r="B13" s="439"/>
      <c r="C13" s="442"/>
      <c r="D13" s="138" t="s">
        <v>70</v>
      </c>
      <c r="E13" s="211">
        <v>0.02</v>
      </c>
      <c r="F13" s="211" t="s">
        <v>59</v>
      </c>
      <c r="G13" s="140" t="s">
        <v>71</v>
      </c>
      <c r="H13" s="139" t="s">
        <v>72</v>
      </c>
      <c r="I13" s="140" t="s">
        <v>73</v>
      </c>
      <c r="J13" s="141" t="s">
        <v>74</v>
      </c>
      <c r="K13" s="188">
        <v>44211</v>
      </c>
      <c r="L13" s="188">
        <v>45291</v>
      </c>
      <c r="M13" s="189" t="s">
        <v>61</v>
      </c>
      <c r="N13" s="138" t="s">
        <v>75</v>
      </c>
      <c r="O13" s="138" t="s">
        <v>76</v>
      </c>
      <c r="P13" s="189" t="s">
        <v>64</v>
      </c>
      <c r="Q13" s="190">
        <v>0</v>
      </c>
      <c r="R13" s="189">
        <v>2020</v>
      </c>
      <c r="S13" s="190">
        <v>0.5</v>
      </c>
      <c r="T13" s="190">
        <v>0.7</v>
      </c>
      <c r="U13" s="190">
        <v>1</v>
      </c>
      <c r="V13" s="142"/>
      <c r="W13" s="142"/>
      <c r="X13" s="190">
        <v>1</v>
      </c>
      <c r="Y13" s="185">
        <v>49.5</v>
      </c>
      <c r="Z13" s="185">
        <v>50</v>
      </c>
      <c r="AA13" s="185">
        <v>52</v>
      </c>
      <c r="AB13" s="287"/>
      <c r="AC13" s="287"/>
      <c r="AD13" s="203">
        <f t="shared" si="0"/>
        <v>151.5</v>
      </c>
      <c r="AE13" s="185">
        <v>49.5</v>
      </c>
      <c r="AF13" s="145" t="s">
        <v>77</v>
      </c>
      <c r="AG13" s="185"/>
      <c r="AH13" s="149"/>
      <c r="AI13" s="185">
        <v>50</v>
      </c>
      <c r="AJ13" s="145" t="s">
        <v>77</v>
      </c>
      <c r="AK13" s="185"/>
      <c r="AL13" s="149"/>
      <c r="AM13" s="185">
        <v>52</v>
      </c>
      <c r="AN13" s="145" t="s">
        <v>77</v>
      </c>
      <c r="AO13" s="185"/>
      <c r="AP13" s="149"/>
      <c r="AQ13" s="287"/>
      <c r="AR13" s="285"/>
      <c r="AS13" s="287"/>
      <c r="AT13" s="297"/>
      <c r="AU13" s="287"/>
      <c r="AV13" s="285"/>
      <c r="AW13" s="287"/>
      <c r="AX13" s="297"/>
      <c r="AY13" s="199">
        <f>IF(SUM(AE13,AG13,AI13,AK13,AM13,AO13,AQ13,AS13,AU13,AW13)=0,"",SUM(AE13,AG13,AI13,AK13,AM13,AO13,AQ13,AS13,AU13,AW13))</f>
        <v>151.5</v>
      </c>
      <c r="AZ13" s="167"/>
      <c r="BA13" s="159"/>
      <c r="BB13" s="159"/>
      <c r="BC13" s="159"/>
      <c r="BD13" s="159"/>
      <c r="BE13" s="159"/>
      <c r="BF13" s="159"/>
      <c r="BG13" s="159"/>
    </row>
    <row r="14" spans="2:59" ht="102" x14ac:dyDescent="0.25">
      <c r="B14" s="439"/>
      <c r="C14" s="442"/>
      <c r="D14" s="138" t="s">
        <v>78</v>
      </c>
      <c r="E14" s="211">
        <v>0.02</v>
      </c>
      <c r="F14" s="211" t="s">
        <v>59</v>
      </c>
      <c r="G14" s="140" t="s">
        <v>79</v>
      </c>
      <c r="H14" s="140" t="s">
        <v>80</v>
      </c>
      <c r="I14" s="140" t="s">
        <v>81</v>
      </c>
      <c r="J14" s="141" t="s">
        <v>82</v>
      </c>
      <c r="K14" s="188">
        <v>44211</v>
      </c>
      <c r="L14" s="188">
        <v>45657</v>
      </c>
      <c r="M14" s="189" t="s">
        <v>61</v>
      </c>
      <c r="N14" s="204" t="s">
        <v>83</v>
      </c>
      <c r="O14" s="204" t="s">
        <v>84</v>
      </c>
      <c r="P14" s="189" t="s">
        <v>64</v>
      </c>
      <c r="Q14" s="190">
        <v>0</v>
      </c>
      <c r="R14" s="189">
        <v>2020</v>
      </c>
      <c r="S14" s="190">
        <v>0.4</v>
      </c>
      <c r="T14" s="190">
        <v>0.6</v>
      </c>
      <c r="U14" s="190">
        <v>0.8</v>
      </c>
      <c r="V14" s="190">
        <v>1</v>
      </c>
      <c r="W14" s="190"/>
      <c r="X14" s="190">
        <v>1</v>
      </c>
      <c r="Y14" s="185">
        <v>300</v>
      </c>
      <c r="Z14" s="185">
        <v>300</v>
      </c>
      <c r="AA14" s="332"/>
      <c r="AB14" s="332"/>
      <c r="AC14" s="332"/>
      <c r="AD14" s="203">
        <f t="shared" si="0"/>
        <v>600</v>
      </c>
      <c r="AE14" s="185">
        <v>300</v>
      </c>
      <c r="AF14" s="141" t="s">
        <v>77</v>
      </c>
      <c r="AG14" s="185"/>
      <c r="AH14" s="183"/>
      <c r="AI14" s="185">
        <v>300</v>
      </c>
      <c r="AJ14" s="141" t="s">
        <v>77</v>
      </c>
      <c r="AK14" s="185"/>
      <c r="AL14" s="183"/>
      <c r="AM14" s="185"/>
      <c r="AN14" s="141" t="s">
        <v>77</v>
      </c>
      <c r="AO14" s="185"/>
      <c r="AP14" s="183"/>
      <c r="AQ14" s="185"/>
      <c r="AR14" s="141" t="s">
        <v>77</v>
      </c>
      <c r="AS14" s="185"/>
      <c r="AT14" s="183"/>
      <c r="AU14" s="185"/>
      <c r="AV14" s="183"/>
      <c r="AW14" s="185"/>
      <c r="AX14" s="183"/>
      <c r="AY14" s="199">
        <f t="shared" ref="AY14:AY73" si="2">IF(SUM(AE14,AG14,AI14,AK14,AM14,AO14,AQ14,AS14,AU14,AW14)=0,"",SUM(AE14,AG14,AI14,AK14,AM14,AO14,AQ14,AS14,AU14,AW14))</f>
        <v>600</v>
      </c>
      <c r="AZ14" s="159"/>
      <c r="BA14" s="159"/>
      <c r="BB14" s="159"/>
      <c r="BC14" s="159"/>
      <c r="BD14" s="159"/>
      <c r="BE14" s="159"/>
      <c r="BF14" s="159"/>
      <c r="BG14" s="159"/>
    </row>
    <row r="15" spans="2:59" ht="153" x14ac:dyDescent="0.25">
      <c r="B15" s="439"/>
      <c r="C15" s="442"/>
      <c r="D15" s="29" t="s">
        <v>85</v>
      </c>
      <c r="E15" s="211">
        <v>0.02</v>
      </c>
      <c r="F15" s="211" t="s">
        <v>59</v>
      </c>
      <c r="G15" s="140" t="s">
        <v>86</v>
      </c>
      <c r="H15" s="140" t="s">
        <v>87</v>
      </c>
      <c r="I15" s="140" t="s">
        <v>88</v>
      </c>
      <c r="J15" s="141" t="s">
        <v>89</v>
      </c>
      <c r="K15" s="188">
        <v>44211</v>
      </c>
      <c r="L15" s="188">
        <v>44926</v>
      </c>
      <c r="M15" s="189" t="s">
        <v>90</v>
      </c>
      <c r="N15" s="29" t="s">
        <v>781</v>
      </c>
      <c r="O15" s="29" t="s">
        <v>782</v>
      </c>
      <c r="P15" s="189" t="s">
        <v>64</v>
      </c>
      <c r="Q15" s="190">
        <v>0</v>
      </c>
      <c r="R15" s="189">
        <v>2020</v>
      </c>
      <c r="S15" s="190">
        <v>0.5</v>
      </c>
      <c r="T15" s="190">
        <v>1</v>
      </c>
      <c r="U15" s="190"/>
      <c r="V15" s="142"/>
      <c r="W15" s="142"/>
      <c r="X15" s="190">
        <v>1</v>
      </c>
      <c r="Y15" s="185">
        <v>90</v>
      </c>
      <c r="Z15" s="185">
        <v>90</v>
      </c>
      <c r="AA15" s="185"/>
      <c r="AB15" s="185"/>
      <c r="AC15" s="185"/>
      <c r="AD15" s="203">
        <f t="shared" si="0"/>
        <v>180</v>
      </c>
      <c r="AE15" s="185">
        <v>90</v>
      </c>
      <c r="AF15" s="141" t="s">
        <v>77</v>
      </c>
      <c r="AG15" s="185"/>
      <c r="AH15" s="183"/>
      <c r="AI15" s="185">
        <v>90</v>
      </c>
      <c r="AJ15" s="141" t="s">
        <v>91</v>
      </c>
      <c r="AK15" s="185"/>
      <c r="AL15" s="183"/>
      <c r="AM15" s="185"/>
      <c r="AN15" s="183"/>
      <c r="AO15" s="185"/>
      <c r="AP15" s="183"/>
      <c r="AQ15" s="185"/>
      <c r="AR15" s="183"/>
      <c r="AS15" s="185"/>
      <c r="AT15" s="183"/>
      <c r="AU15" s="185"/>
      <c r="AV15" s="183"/>
      <c r="AW15" s="185"/>
      <c r="AX15" s="183"/>
      <c r="AY15" s="199">
        <f t="shared" si="2"/>
        <v>180</v>
      </c>
      <c r="AZ15" s="159"/>
      <c r="BA15" s="159"/>
      <c r="BB15" s="159"/>
      <c r="BC15" s="159"/>
      <c r="BD15" s="159"/>
      <c r="BE15" s="159"/>
      <c r="BF15" s="159"/>
      <c r="BG15" s="159"/>
    </row>
    <row r="16" spans="2:59" ht="153" x14ac:dyDescent="0.25">
      <c r="B16" s="439"/>
      <c r="C16" s="442"/>
      <c r="D16" s="138" t="s">
        <v>92</v>
      </c>
      <c r="E16" s="211">
        <v>0.02</v>
      </c>
      <c r="F16" s="211" t="s">
        <v>59</v>
      </c>
      <c r="G16" s="140" t="s">
        <v>93</v>
      </c>
      <c r="H16" s="140" t="s">
        <v>94</v>
      </c>
      <c r="I16" s="140" t="s">
        <v>95</v>
      </c>
      <c r="J16" s="141" t="s">
        <v>96</v>
      </c>
      <c r="K16" s="188">
        <v>44211</v>
      </c>
      <c r="L16" s="188">
        <v>45291</v>
      </c>
      <c r="M16" s="189" t="s">
        <v>61</v>
      </c>
      <c r="N16" s="204" t="s">
        <v>783</v>
      </c>
      <c r="O16" s="204" t="s">
        <v>784</v>
      </c>
      <c r="P16" s="189" t="s">
        <v>64</v>
      </c>
      <c r="Q16" s="190">
        <v>0</v>
      </c>
      <c r="R16" s="189">
        <v>2020</v>
      </c>
      <c r="S16" s="190">
        <v>0.5</v>
      </c>
      <c r="T16" s="190">
        <v>0.7</v>
      </c>
      <c r="U16" s="190">
        <v>1</v>
      </c>
      <c r="V16" s="190"/>
      <c r="W16" s="190"/>
      <c r="X16" s="190">
        <v>1</v>
      </c>
      <c r="Y16" s="185">
        <v>10000</v>
      </c>
      <c r="Z16" s="185">
        <v>10000</v>
      </c>
      <c r="AA16" s="185">
        <v>10000</v>
      </c>
      <c r="AB16" s="185"/>
      <c r="AC16" s="287"/>
      <c r="AD16" s="203">
        <f t="shared" si="0"/>
        <v>30000</v>
      </c>
      <c r="AE16" s="185">
        <v>4036</v>
      </c>
      <c r="AF16" s="141" t="s">
        <v>97</v>
      </c>
      <c r="AG16" s="185"/>
      <c r="AH16" s="183"/>
      <c r="AI16" s="185">
        <v>4157</v>
      </c>
      <c r="AJ16" s="141" t="s">
        <v>97</v>
      </c>
      <c r="AK16" s="185"/>
      <c r="AL16" s="183"/>
      <c r="AM16" s="185">
        <v>4282</v>
      </c>
      <c r="AN16" s="141" t="s">
        <v>97</v>
      </c>
      <c r="AO16" s="185"/>
      <c r="AP16" s="183"/>
      <c r="AQ16" s="287"/>
      <c r="AR16" s="265"/>
      <c r="AS16" s="287"/>
      <c r="AT16" s="288"/>
      <c r="AU16" s="287"/>
      <c r="AV16" s="265"/>
      <c r="AW16" s="287"/>
      <c r="AX16" s="288"/>
      <c r="AY16" s="199">
        <v>12475</v>
      </c>
      <c r="AZ16" s="159"/>
      <c r="BA16" s="159"/>
      <c r="BB16" s="159"/>
      <c r="BC16" s="159"/>
      <c r="BD16" s="159"/>
      <c r="BE16" s="159"/>
      <c r="BF16" s="159"/>
      <c r="BG16" s="159"/>
    </row>
    <row r="17" spans="2:59" ht="153" x14ac:dyDescent="0.25">
      <c r="B17" s="439"/>
      <c r="C17" s="442"/>
      <c r="D17" s="138" t="s">
        <v>785</v>
      </c>
      <c r="E17" s="211">
        <v>0.02</v>
      </c>
      <c r="F17" s="211" t="s">
        <v>59</v>
      </c>
      <c r="G17" s="140" t="s">
        <v>719</v>
      </c>
      <c r="H17" s="140" t="s">
        <v>98</v>
      </c>
      <c r="I17" s="280" t="s">
        <v>717</v>
      </c>
      <c r="J17" s="265" t="s">
        <v>718</v>
      </c>
      <c r="K17" s="298">
        <v>44242</v>
      </c>
      <c r="L17" s="188">
        <v>45291</v>
      </c>
      <c r="M17" s="189" t="s">
        <v>61</v>
      </c>
      <c r="N17" s="204" t="s">
        <v>786</v>
      </c>
      <c r="O17" s="204" t="s">
        <v>787</v>
      </c>
      <c r="P17" s="189" t="s">
        <v>64</v>
      </c>
      <c r="Q17" s="190">
        <v>0</v>
      </c>
      <c r="R17" s="189">
        <v>2020</v>
      </c>
      <c r="S17" s="190">
        <v>0.5</v>
      </c>
      <c r="T17" s="190">
        <v>0.8</v>
      </c>
      <c r="U17" s="190">
        <v>1</v>
      </c>
      <c r="V17" s="142"/>
      <c r="W17" s="142"/>
      <c r="X17" s="190">
        <v>1</v>
      </c>
      <c r="Y17" s="185"/>
      <c r="Z17" s="185"/>
      <c r="AA17" s="185"/>
      <c r="AB17" s="185"/>
      <c r="AC17" s="185"/>
      <c r="AD17" s="203" t="str">
        <f t="shared" si="0"/>
        <v/>
      </c>
      <c r="AE17" s="185"/>
      <c r="AF17" s="141" t="s">
        <v>65</v>
      </c>
      <c r="AG17" s="185"/>
      <c r="AH17" s="183"/>
      <c r="AI17" s="185"/>
      <c r="AJ17" s="141" t="s">
        <v>65</v>
      </c>
      <c r="AK17" s="185"/>
      <c r="AL17" s="183"/>
      <c r="AM17" s="185"/>
      <c r="AN17" s="141" t="s">
        <v>65</v>
      </c>
      <c r="AO17" s="185"/>
      <c r="AP17" s="183"/>
      <c r="AQ17" s="185"/>
      <c r="AR17" s="183"/>
      <c r="AS17" s="185"/>
      <c r="AT17" s="183"/>
      <c r="AU17" s="185"/>
      <c r="AV17" s="183"/>
      <c r="AW17" s="185"/>
      <c r="AX17" s="183"/>
      <c r="AY17" s="199" t="str">
        <f t="shared" si="2"/>
        <v/>
      </c>
      <c r="AZ17" s="159"/>
      <c r="BA17" s="159"/>
      <c r="BB17" s="159"/>
      <c r="BC17" s="159"/>
      <c r="BD17" s="159"/>
      <c r="BE17" s="159"/>
      <c r="BF17" s="159"/>
      <c r="BG17" s="159"/>
    </row>
    <row r="18" spans="2:59" ht="127.5" x14ac:dyDescent="0.25">
      <c r="B18" s="439"/>
      <c r="C18" s="442"/>
      <c r="D18" s="138" t="s">
        <v>720</v>
      </c>
      <c r="E18" s="211">
        <v>0.02</v>
      </c>
      <c r="F18" s="211" t="s">
        <v>99</v>
      </c>
      <c r="G18" s="140" t="s">
        <v>100</v>
      </c>
      <c r="H18" s="140" t="s">
        <v>101</v>
      </c>
      <c r="I18" s="140" t="s">
        <v>102</v>
      </c>
      <c r="J18" s="141" t="s">
        <v>103</v>
      </c>
      <c r="K18" s="188">
        <v>44197</v>
      </c>
      <c r="L18" s="188">
        <v>46022</v>
      </c>
      <c r="M18" s="189" t="s">
        <v>90</v>
      </c>
      <c r="N18" s="138" t="s">
        <v>104</v>
      </c>
      <c r="O18" s="138" t="s">
        <v>105</v>
      </c>
      <c r="P18" s="189" t="s">
        <v>106</v>
      </c>
      <c r="Q18" s="190">
        <v>0</v>
      </c>
      <c r="R18" s="189">
        <v>2020</v>
      </c>
      <c r="S18" s="190">
        <v>0.3</v>
      </c>
      <c r="T18" s="190">
        <v>0.5</v>
      </c>
      <c r="U18" s="190">
        <v>0.7</v>
      </c>
      <c r="V18" s="190">
        <v>0.9</v>
      </c>
      <c r="W18" s="190">
        <v>1</v>
      </c>
      <c r="X18" s="190">
        <v>1</v>
      </c>
      <c r="Y18" s="185">
        <v>10000</v>
      </c>
      <c r="Z18" s="185">
        <v>10000</v>
      </c>
      <c r="AA18" s="185">
        <v>10000</v>
      </c>
      <c r="AB18" s="185">
        <v>10000</v>
      </c>
      <c r="AC18" s="185">
        <v>10000</v>
      </c>
      <c r="AD18" s="203">
        <f t="shared" si="0"/>
        <v>50000</v>
      </c>
      <c r="AE18" s="185">
        <v>10000</v>
      </c>
      <c r="AF18" s="183" t="s">
        <v>97</v>
      </c>
      <c r="AG18" s="185"/>
      <c r="AH18" s="183"/>
      <c r="AI18" s="185">
        <v>10000</v>
      </c>
      <c r="AJ18" s="183" t="s">
        <v>97</v>
      </c>
      <c r="AK18" s="185"/>
      <c r="AL18" s="183"/>
      <c r="AM18" s="185">
        <v>10000</v>
      </c>
      <c r="AN18" s="183" t="s">
        <v>97</v>
      </c>
      <c r="AO18" s="185"/>
      <c r="AP18" s="183"/>
      <c r="AQ18" s="185">
        <v>10000</v>
      </c>
      <c r="AR18" s="183" t="s">
        <v>97</v>
      </c>
      <c r="AS18" s="185"/>
      <c r="AT18" s="183"/>
      <c r="AU18" s="185">
        <v>10000</v>
      </c>
      <c r="AV18" s="183" t="s">
        <v>97</v>
      </c>
      <c r="AW18" s="185"/>
      <c r="AX18" s="183"/>
      <c r="AY18" s="199">
        <f t="shared" si="2"/>
        <v>50000</v>
      </c>
      <c r="AZ18" s="159"/>
      <c r="BA18" s="159"/>
      <c r="BB18" s="159"/>
      <c r="BC18" s="159"/>
      <c r="BD18" s="159"/>
      <c r="BE18" s="159"/>
      <c r="BF18" s="159"/>
      <c r="BG18" s="159"/>
    </row>
    <row r="19" spans="2:59" ht="76.5" x14ac:dyDescent="0.25">
      <c r="B19" s="439"/>
      <c r="C19" s="442"/>
      <c r="D19" s="138" t="s">
        <v>107</v>
      </c>
      <c r="E19" s="211">
        <v>0.02</v>
      </c>
      <c r="F19" s="211" t="s">
        <v>59</v>
      </c>
      <c r="G19" s="140" t="s">
        <v>108</v>
      </c>
      <c r="H19" s="280" t="s">
        <v>109</v>
      </c>
      <c r="I19" s="280" t="s">
        <v>110</v>
      </c>
      <c r="J19" s="265" t="s">
        <v>111</v>
      </c>
      <c r="K19" s="188">
        <v>44211</v>
      </c>
      <c r="L19" s="188">
        <v>44926</v>
      </c>
      <c r="M19" s="189" t="s">
        <v>61</v>
      </c>
      <c r="N19" s="138" t="s">
        <v>112</v>
      </c>
      <c r="O19" s="138" t="s">
        <v>113</v>
      </c>
      <c r="P19" s="189" t="s">
        <v>64</v>
      </c>
      <c r="Q19" s="190">
        <v>0</v>
      </c>
      <c r="R19" s="189">
        <v>2020</v>
      </c>
      <c r="S19" s="190">
        <v>0.5</v>
      </c>
      <c r="T19" s="190">
        <v>1</v>
      </c>
      <c r="U19" s="190"/>
      <c r="V19" s="190"/>
      <c r="W19" s="190"/>
      <c r="X19" s="190">
        <v>1</v>
      </c>
      <c r="Y19" s="185">
        <v>200</v>
      </c>
      <c r="Z19" s="185">
        <v>200</v>
      </c>
      <c r="AA19" s="185"/>
      <c r="AB19" s="185"/>
      <c r="AC19" s="185"/>
      <c r="AD19" s="203">
        <f t="shared" si="0"/>
        <v>400</v>
      </c>
      <c r="AE19" s="185">
        <v>200</v>
      </c>
      <c r="AF19" s="183" t="s">
        <v>114</v>
      </c>
      <c r="AG19" s="185"/>
      <c r="AH19" s="183"/>
      <c r="AI19" s="185">
        <v>200</v>
      </c>
      <c r="AJ19" s="183" t="s">
        <v>114</v>
      </c>
      <c r="AK19" s="185"/>
      <c r="AL19" s="183"/>
      <c r="AM19" s="185"/>
      <c r="AN19" s="183"/>
      <c r="AO19" s="185"/>
      <c r="AP19" s="183"/>
      <c r="AQ19" s="185"/>
      <c r="AR19" s="183"/>
      <c r="AS19" s="185"/>
      <c r="AT19" s="183"/>
      <c r="AU19" s="185"/>
      <c r="AV19" s="183"/>
      <c r="AW19" s="185"/>
      <c r="AX19" s="183"/>
      <c r="AY19" s="199">
        <f t="shared" si="2"/>
        <v>400</v>
      </c>
      <c r="AZ19" s="159"/>
      <c r="BA19" s="159"/>
      <c r="BB19" s="159"/>
      <c r="BC19" s="159"/>
      <c r="BD19" s="159"/>
      <c r="BE19" s="159"/>
      <c r="BF19" s="159"/>
      <c r="BG19" s="159"/>
    </row>
    <row r="20" spans="2:59" ht="127.5" x14ac:dyDescent="0.25">
      <c r="B20" s="439"/>
      <c r="C20" s="442"/>
      <c r="D20" s="138" t="s">
        <v>115</v>
      </c>
      <c r="E20" s="211">
        <v>0.02</v>
      </c>
      <c r="F20" s="211" t="s">
        <v>59</v>
      </c>
      <c r="G20" s="140" t="s">
        <v>116</v>
      </c>
      <c r="H20" s="140" t="s">
        <v>117</v>
      </c>
      <c r="I20" s="280" t="s">
        <v>118</v>
      </c>
      <c r="J20" s="265" t="s">
        <v>119</v>
      </c>
      <c r="K20" s="188">
        <v>44211</v>
      </c>
      <c r="L20" s="188">
        <v>45657</v>
      </c>
      <c r="M20" s="189" t="s">
        <v>61</v>
      </c>
      <c r="N20" s="138" t="s">
        <v>120</v>
      </c>
      <c r="O20" s="138" t="s">
        <v>121</v>
      </c>
      <c r="P20" s="189" t="s">
        <v>64</v>
      </c>
      <c r="Q20" s="190">
        <v>0</v>
      </c>
      <c r="R20" s="189">
        <v>2020</v>
      </c>
      <c r="S20" s="190">
        <v>0.25</v>
      </c>
      <c r="T20" s="190">
        <v>0.5</v>
      </c>
      <c r="U20" s="190">
        <v>0.75</v>
      </c>
      <c r="V20" s="190">
        <v>1</v>
      </c>
      <c r="W20" s="190"/>
      <c r="X20" s="190">
        <v>1</v>
      </c>
      <c r="Y20" s="185"/>
      <c r="Z20" s="185"/>
      <c r="AA20" s="185"/>
      <c r="AB20" s="185"/>
      <c r="AC20" s="185"/>
      <c r="AD20" s="203" t="str">
        <f t="shared" ref="AD20" si="3">IF(SUM(Y20:AC20)=0,"",SUM(Y20:AC20))</f>
        <v/>
      </c>
      <c r="AE20" s="185"/>
      <c r="AF20" s="141" t="s">
        <v>65</v>
      </c>
      <c r="AG20" s="185"/>
      <c r="AH20" s="183"/>
      <c r="AI20" s="185"/>
      <c r="AJ20" s="141" t="s">
        <v>65</v>
      </c>
      <c r="AK20" s="185"/>
      <c r="AL20" s="183"/>
      <c r="AM20" s="185"/>
      <c r="AN20" s="141" t="s">
        <v>65</v>
      </c>
      <c r="AO20" s="185"/>
      <c r="AP20" s="183"/>
      <c r="AQ20" s="185"/>
      <c r="AR20" s="141" t="s">
        <v>65</v>
      </c>
      <c r="AS20" s="185"/>
      <c r="AT20" s="183"/>
      <c r="AU20" s="185"/>
      <c r="AV20" s="183"/>
      <c r="AW20" s="185"/>
      <c r="AX20" s="183"/>
      <c r="AY20" s="199" t="str">
        <f t="shared" ref="AY20" si="4">IF(SUM(AE20,AG20,AI20,AK20,AM20,AO20,AQ20,AS20,AU20,AW20)=0,"",SUM(AE20,AG20,AI20,AK20,AM20,AO20,AQ20,AS20,AU20,AW20))</f>
        <v/>
      </c>
      <c r="AZ20" s="159"/>
      <c r="BA20" s="159"/>
      <c r="BB20" s="159"/>
      <c r="BC20" s="159"/>
      <c r="BD20" s="159"/>
      <c r="BE20" s="159"/>
      <c r="BF20" s="159"/>
      <c r="BG20" s="159"/>
    </row>
    <row r="21" spans="2:59" s="1" customFormat="1" ht="165.75" customHeight="1" x14ac:dyDescent="0.25">
      <c r="B21" s="438" t="s">
        <v>714</v>
      </c>
      <c r="C21" s="441">
        <v>0.2</v>
      </c>
      <c r="D21" s="155" t="s">
        <v>125</v>
      </c>
      <c r="E21" s="293">
        <v>1.34E-2</v>
      </c>
      <c r="F21" s="211" t="s">
        <v>59</v>
      </c>
      <c r="G21" s="280" t="s">
        <v>126</v>
      </c>
      <c r="H21" s="280" t="s">
        <v>127</v>
      </c>
      <c r="I21" s="280" t="s">
        <v>128</v>
      </c>
      <c r="J21" s="265" t="s">
        <v>129</v>
      </c>
      <c r="K21" s="156">
        <v>44378</v>
      </c>
      <c r="L21" s="143">
        <v>45291</v>
      </c>
      <c r="M21" s="141" t="s">
        <v>90</v>
      </c>
      <c r="N21" s="146" t="s">
        <v>130</v>
      </c>
      <c r="O21" s="147" t="s">
        <v>131</v>
      </c>
      <c r="P21" s="144" t="s">
        <v>64</v>
      </c>
      <c r="Q21" s="142">
        <v>0</v>
      </c>
      <c r="R21" s="145">
        <v>2020</v>
      </c>
      <c r="S21" s="142">
        <v>0.3</v>
      </c>
      <c r="T21" s="142">
        <v>0.5</v>
      </c>
      <c r="U21" s="142">
        <v>1</v>
      </c>
      <c r="V21" s="142"/>
      <c r="W21" s="142"/>
      <c r="X21" s="142">
        <v>1</v>
      </c>
      <c r="Y21" s="185">
        <v>1000</v>
      </c>
      <c r="Z21" s="185">
        <v>400</v>
      </c>
      <c r="AA21" s="185">
        <v>100</v>
      </c>
      <c r="AB21" s="185"/>
      <c r="AC21" s="185"/>
      <c r="AD21" s="203">
        <f t="shared" si="0"/>
        <v>1500</v>
      </c>
      <c r="AE21" s="185">
        <v>1000</v>
      </c>
      <c r="AF21" s="141" t="s">
        <v>65</v>
      </c>
      <c r="AG21" s="185"/>
      <c r="AH21" s="141"/>
      <c r="AI21" s="185">
        <v>400</v>
      </c>
      <c r="AJ21" s="141" t="s">
        <v>65</v>
      </c>
      <c r="AK21" s="185"/>
      <c r="AL21" s="141"/>
      <c r="AM21" s="185">
        <v>100</v>
      </c>
      <c r="AN21" s="141" t="s">
        <v>65</v>
      </c>
      <c r="AO21" s="185"/>
      <c r="AP21" s="141"/>
      <c r="AQ21" s="185"/>
      <c r="AR21" s="141"/>
      <c r="AS21" s="185"/>
      <c r="AT21" s="141"/>
      <c r="AU21" s="185"/>
      <c r="AV21" s="141"/>
      <c r="AW21" s="185"/>
      <c r="AX21" s="183"/>
      <c r="AY21" s="199">
        <f t="shared" si="2"/>
        <v>1500</v>
      </c>
      <c r="AZ21" s="200"/>
      <c r="BA21" s="200"/>
      <c r="BB21" s="200"/>
      <c r="BC21" s="200"/>
      <c r="BD21" s="200"/>
      <c r="BE21" s="200"/>
      <c r="BF21" s="200"/>
      <c r="BG21" s="200"/>
    </row>
    <row r="22" spans="2:59" s="1" customFormat="1" ht="89.25" x14ac:dyDescent="0.25">
      <c r="B22" s="439"/>
      <c r="C22" s="442"/>
      <c r="D22" s="155" t="s">
        <v>132</v>
      </c>
      <c r="E22" s="293">
        <v>1.34E-2</v>
      </c>
      <c r="F22" s="211" t="s">
        <v>59</v>
      </c>
      <c r="G22" s="140" t="s">
        <v>133</v>
      </c>
      <c r="H22" s="140" t="s">
        <v>134</v>
      </c>
      <c r="I22" s="140" t="s">
        <v>135</v>
      </c>
      <c r="J22" s="141" t="s">
        <v>136</v>
      </c>
      <c r="K22" s="156">
        <v>44378</v>
      </c>
      <c r="L22" s="156" t="s">
        <v>137</v>
      </c>
      <c r="M22" s="144" t="s">
        <v>90</v>
      </c>
      <c r="N22" s="138" t="s">
        <v>138</v>
      </c>
      <c r="O22" s="138" t="s">
        <v>139</v>
      </c>
      <c r="P22" s="144" t="s">
        <v>64</v>
      </c>
      <c r="Q22" s="142">
        <v>0</v>
      </c>
      <c r="R22" s="145">
        <v>2020</v>
      </c>
      <c r="S22" s="148">
        <v>0.5</v>
      </c>
      <c r="T22" s="148">
        <v>1</v>
      </c>
      <c r="U22" s="148"/>
      <c r="V22" s="148"/>
      <c r="W22" s="142"/>
      <c r="X22" s="142">
        <v>1</v>
      </c>
      <c r="Y22" s="185">
        <v>216</v>
      </c>
      <c r="Z22" s="185">
        <v>216</v>
      </c>
      <c r="AA22" s="185"/>
      <c r="AB22" s="185"/>
      <c r="AC22" s="185"/>
      <c r="AD22" s="203">
        <f t="shared" si="0"/>
        <v>432</v>
      </c>
      <c r="AE22" s="185">
        <v>216</v>
      </c>
      <c r="AF22" s="141" t="s">
        <v>77</v>
      </c>
      <c r="AG22" s="185"/>
      <c r="AH22" s="183"/>
      <c r="AI22" s="185">
        <v>216</v>
      </c>
      <c r="AJ22" s="141" t="s">
        <v>77</v>
      </c>
      <c r="AK22" s="185"/>
      <c r="AL22" s="183"/>
      <c r="AM22" s="185"/>
      <c r="AN22" s="183"/>
      <c r="AO22" s="185"/>
      <c r="AP22" s="183"/>
      <c r="AQ22" s="185"/>
      <c r="AR22" s="183"/>
      <c r="AS22" s="185"/>
      <c r="AT22" s="183"/>
      <c r="AU22" s="185"/>
      <c r="AV22" s="183"/>
      <c r="AW22" s="185"/>
      <c r="AX22" s="183"/>
      <c r="AY22" s="199">
        <f t="shared" si="2"/>
        <v>432</v>
      </c>
      <c r="AZ22" s="200"/>
      <c r="BA22" s="200"/>
      <c r="BB22" s="200"/>
      <c r="BC22" s="200"/>
      <c r="BD22" s="200"/>
      <c r="BE22" s="200"/>
      <c r="BF22" s="200"/>
      <c r="BG22" s="200"/>
    </row>
    <row r="23" spans="2:59" s="1" customFormat="1" ht="102" x14ac:dyDescent="0.25">
      <c r="B23" s="439"/>
      <c r="C23" s="442"/>
      <c r="D23" s="138" t="s">
        <v>140</v>
      </c>
      <c r="E23" s="293">
        <v>1.34E-2</v>
      </c>
      <c r="F23" s="211" t="s">
        <v>59</v>
      </c>
      <c r="G23" s="140" t="s">
        <v>141</v>
      </c>
      <c r="H23" s="333" t="s">
        <v>707</v>
      </c>
      <c r="I23" s="140" t="s">
        <v>142</v>
      </c>
      <c r="J23" s="141" t="s">
        <v>143</v>
      </c>
      <c r="K23" s="156">
        <v>44211</v>
      </c>
      <c r="L23" s="143">
        <v>45657</v>
      </c>
      <c r="M23" s="141" t="s">
        <v>61</v>
      </c>
      <c r="N23" s="204" t="s">
        <v>144</v>
      </c>
      <c r="O23" s="204" t="s">
        <v>145</v>
      </c>
      <c r="P23" s="144" t="s">
        <v>64</v>
      </c>
      <c r="Q23" s="142">
        <v>0</v>
      </c>
      <c r="R23" s="145">
        <v>2020</v>
      </c>
      <c r="S23" s="142">
        <v>0.3</v>
      </c>
      <c r="T23" s="142">
        <v>0.5</v>
      </c>
      <c r="U23" s="142">
        <v>0.7</v>
      </c>
      <c r="V23" s="142">
        <v>1</v>
      </c>
      <c r="W23" s="149"/>
      <c r="X23" s="142">
        <v>1</v>
      </c>
      <c r="Y23" s="185"/>
      <c r="Z23" s="185"/>
      <c r="AA23" s="185"/>
      <c r="AB23" s="185"/>
      <c r="AC23" s="185"/>
      <c r="AD23" s="203" t="str">
        <f t="shared" si="0"/>
        <v/>
      </c>
      <c r="AE23" s="185"/>
      <c r="AF23" s="141" t="s">
        <v>65</v>
      </c>
      <c r="AG23" s="185"/>
      <c r="AH23" s="183"/>
      <c r="AI23" s="185"/>
      <c r="AJ23" s="141" t="s">
        <v>65</v>
      </c>
      <c r="AK23" s="185"/>
      <c r="AL23" s="183"/>
      <c r="AM23" s="185"/>
      <c r="AN23" s="141" t="s">
        <v>65</v>
      </c>
      <c r="AO23" s="185"/>
      <c r="AP23" s="183"/>
      <c r="AQ23" s="185"/>
      <c r="AR23" s="141" t="s">
        <v>65</v>
      </c>
      <c r="AS23" s="185"/>
      <c r="AT23" s="183"/>
      <c r="AU23" s="185"/>
      <c r="AV23" s="183"/>
      <c r="AW23" s="185"/>
      <c r="AX23" s="183"/>
      <c r="AY23" s="199" t="str">
        <f t="shared" si="2"/>
        <v/>
      </c>
      <c r="AZ23" s="200"/>
      <c r="BA23" s="200"/>
      <c r="BB23" s="200"/>
      <c r="BC23" s="200"/>
      <c r="BD23" s="200"/>
      <c r="BE23" s="200"/>
      <c r="BF23" s="200"/>
      <c r="BG23" s="200"/>
    </row>
    <row r="24" spans="2:59" s="1" customFormat="1" ht="165.75" x14ac:dyDescent="0.25">
      <c r="B24" s="439"/>
      <c r="C24" s="442"/>
      <c r="D24" s="138" t="s">
        <v>146</v>
      </c>
      <c r="E24" s="293">
        <v>1.34E-2</v>
      </c>
      <c r="F24" s="211" t="s">
        <v>59</v>
      </c>
      <c r="G24" s="140" t="s">
        <v>147</v>
      </c>
      <c r="H24" s="140" t="s">
        <v>148</v>
      </c>
      <c r="I24" s="140" t="s">
        <v>149</v>
      </c>
      <c r="J24" s="141" t="s">
        <v>150</v>
      </c>
      <c r="K24" s="156">
        <v>44211</v>
      </c>
      <c r="L24" s="156">
        <v>44926</v>
      </c>
      <c r="M24" s="141" t="s">
        <v>61</v>
      </c>
      <c r="N24" s="151" t="s">
        <v>151</v>
      </c>
      <c r="O24" s="147" t="s">
        <v>152</v>
      </c>
      <c r="P24" s="144" t="s">
        <v>64</v>
      </c>
      <c r="Q24" s="142">
        <v>0</v>
      </c>
      <c r="R24" s="145">
        <v>2020</v>
      </c>
      <c r="S24" s="142">
        <v>0.5</v>
      </c>
      <c r="T24" s="142">
        <v>1</v>
      </c>
      <c r="U24" s="142"/>
      <c r="V24" s="142"/>
      <c r="W24" s="142"/>
      <c r="X24" s="142">
        <v>1</v>
      </c>
      <c r="Y24" s="185">
        <v>600</v>
      </c>
      <c r="Z24" s="185">
        <v>100</v>
      </c>
      <c r="AA24" s="287"/>
      <c r="AB24" s="287"/>
      <c r="AC24" s="287"/>
      <c r="AD24" s="203">
        <f t="shared" si="0"/>
        <v>700</v>
      </c>
      <c r="AE24" s="185">
        <v>600</v>
      </c>
      <c r="AF24" s="141" t="s">
        <v>77</v>
      </c>
      <c r="AG24" s="185"/>
      <c r="AH24" s="183"/>
      <c r="AI24" s="185">
        <v>100</v>
      </c>
      <c r="AJ24" s="141" t="s">
        <v>77</v>
      </c>
      <c r="AK24" s="185"/>
      <c r="AL24" s="183"/>
      <c r="AM24" s="287"/>
      <c r="AN24" s="265"/>
      <c r="AO24" s="287"/>
      <c r="AP24" s="288"/>
      <c r="AQ24" s="287"/>
      <c r="AR24" s="265"/>
      <c r="AS24" s="287"/>
      <c r="AT24" s="288"/>
      <c r="AU24" s="287"/>
      <c r="AV24" s="265"/>
      <c r="AW24" s="287"/>
      <c r="AX24" s="288"/>
      <c r="AY24" s="199">
        <f t="shared" si="2"/>
        <v>700</v>
      </c>
      <c r="AZ24" s="200"/>
      <c r="BA24" s="200"/>
      <c r="BB24" s="200"/>
      <c r="BC24" s="200"/>
      <c r="BD24" s="200"/>
      <c r="BE24" s="200"/>
      <c r="BF24" s="200"/>
      <c r="BG24" s="200"/>
    </row>
    <row r="25" spans="2:59" s="1" customFormat="1" ht="127.5" x14ac:dyDescent="0.2">
      <c r="B25" s="439"/>
      <c r="C25" s="442"/>
      <c r="D25" s="292" t="s">
        <v>153</v>
      </c>
      <c r="E25" s="293">
        <v>1.34E-2</v>
      </c>
      <c r="F25" s="211" t="s">
        <v>59</v>
      </c>
      <c r="G25" s="140" t="s">
        <v>147</v>
      </c>
      <c r="H25" s="139" t="s">
        <v>154</v>
      </c>
      <c r="I25" s="280" t="s">
        <v>155</v>
      </c>
      <c r="J25" s="265" t="s">
        <v>156</v>
      </c>
      <c r="K25" s="156">
        <v>44211</v>
      </c>
      <c r="L25" s="150">
        <v>45657</v>
      </c>
      <c r="M25" s="144" t="s">
        <v>90</v>
      </c>
      <c r="N25" s="261" t="s">
        <v>157</v>
      </c>
      <c r="O25" s="261" t="s">
        <v>158</v>
      </c>
      <c r="P25" s="152" t="s">
        <v>64</v>
      </c>
      <c r="Q25" s="142">
        <v>0</v>
      </c>
      <c r="R25" s="145">
        <v>2020</v>
      </c>
      <c r="S25" s="148">
        <v>0.3</v>
      </c>
      <c r="T25" s="148">
        <v>0.5</v>
      </c>
      <c r="U25" s="142">
        <v>0.7</v>
      </c>
      <c r="V25" s="142">
        <v>1</v>
      </c>
      <c r="W25" s="149"/>
      <c r="X25" s="142">
        <v>1</v>
      </c>
      <c r="Y25" s="185"/>
      <c r="Z25" s="185"/>
      <c r="AA25" s="185"/>
      <c r="AB25" s="185"/>
      <c r="AC25" s="185"/>
      <c r="AD25" s="203" t="str">
        <f t="shared" si="0"/>
        <v/>
      </c>
      <c r="AE25" s="185"/>
      <c r="AF25" s="194" t="s">
        <v>65</v>
      </c>
      <c r="AG25" s="185"/>
      <c r="AH25" s="207"/>
      <c r="AI25" s="185"/>
      <c r="AJ25" s="194" t="s">
        <v>65</v>
      </c>
      <c r="AK25" s="185"/>
      <c r="AL25" s="207"/>
      <c r="AM25" s="185"/>
      <c r="AN25" s="141" t="s">
        <v>65</v>
      </c>
      <c r="AO25" s="185"/>
      <c r="AP25" s="207"/>
      <c r="AQ25" s="185"/>
      <c r="AR25" s="141" t="s">
        <v>65</v>
      </c>
      <c r="AS25" s="185"/>
      <c r="AT25" s="207"/>
      <c r="AU25" s="185"/>
      <c r="AV25" s="207"/>
      <c r="AW25" s="185"/>
      <c r="AX25" s="207"/>
      <c r="AY25" s="199" t="str">
        <f t="shared" si="2"/>
        <v/>
      </c>
      <c r="AZ25" s="200"/>
      <c r="BA25" s="200"/>
      <c r="BB25" s="200"/>
      <c r="BC25" s="200"/>
      <c r="BD25" s="200"/>
      <c r="BE25" s="200"/>
      <c r="BF25" s="200"/>
      <c r="BG25" s="200"/>
    </row>
    <row r="26" spans="2:59" s="1" customFormat="1" ht="204" x14ac:dyDescent="0.25">
      <c r="B26" s="439"/>
      <c r="C26" s="442"/>
      <c r="D26" s="155" t="s">
        <v>159</v>
      </c>
      <c r="E26" s="293">
        <v>1.3299999999999999E-2</v>
      </c>
      <c r="F26" s="211" t="s">
        <v>59</v>
      </c>
      <c r="G26" s="140" t="s">
        <v>160</v>
      </c>
      <c r="H26" s="139" t="s">
        <v>161</v>
      </c>
      <c r="I26" s="280" t="s">
        <v>721</v>
      </c>
      <c r="J26" s="265" t="s">
        <v>162</v>
      </c>
      <c r="K26" s="156">
        <v>44211</v>
      </c>
      <c r="L26" s="156">
        <v>46022</v>
      </c>
      <c r="M26" s="153" t="s">
        <v>90</v>
      </c>
      <c r="N26" s="146" t="s">
        <v>163</v>
      </c>
      <c r="O26" s="146" t="s">
        <v>164</v>
      </c>
      <c r="P26" s="152" t="s">
        <v>64</v>
      </c>
      <c r="Q26" s="142">
        <v>0</v>
      </c>
      <c r="R26" s="145">
        <v>2020</v>
      </c>
      <c r="S26" s="148">
        <v>0.1</v>
      </c>
      <c r="T26" s="148">
        <v>0.4</v>
      </c>
      <c r="U26" s="148">
        <v>0.6</v>
      </c>
      <c r="V26" s="148">
        <v>0.75</v>
      </c>
      <c r="W26" s="148">
        <v>1</v>
      </c>
      <c r="X26" s="148">
        <v>1</v>
      </c>
      <c r="Y26" s="185">
        <v>100</v>
      </c>
      <c r="Z26" s="185">
        <v>400</v>
      </c>
      <c r="AA26" s="185">
        <v>3500</v>
      </c>
      <c r="AB26" s="185">
        <v>2000</v>
      </c>
      <c r="AC26" s="185">
        <v>5000</v>
      </c>
      <c r="AD26" s="203">
        <f t="shared" si="0"/>
        <v>11000</v>
      </c>
      <c r="AE26" s="185">
        <v>100</v>
      </c>
      <c r="AF26" s="141" t="s">
        <v>97</v>
      </c>
      <c r="AG26" s="185"/>
      <c r="AH26" s="183"/>
      <c r="AI26" s="185">
        <v>400</v>
      </c>
      <c r="AJ26" s="141" t="s">
        <v>97</v>
      </c>
      <c r="AK26" s="185"/>
      <c r="AL26" s="183"/>
      <c r="AM26" s="185">
        <v>3500</v>
      </c>
      <c r="AN26" s="141" t="s">
        <v>97</v>
      </c>
      <c r="AO26" s="185"/>
      <c r="AP26" s="183"/>
      <c r="AQ26" s="185">
        <v>2000</v>
      </c>
      <c r="AR26" s="141" t="s">
        <v>97</v>
      </c>
      <c r="AS26" s="185"/>
      <c r="AT26" s="183"/>
      <c r="AU26" s="185">
        <v>5000</v>
      </c>
      <c r="AV26" s="183" t="s">
        <v>97</v>
      </c>
      <c r="AW26" s="185"/>
      <c r="AX26" s="183"/>
      <c r="AY26" s="199">
        <f t="shared" si="2"/>
        <v>11000</v>
      </c>
      <c r="AZ26" s="200"/>
      <c r="BA26" s="200"/>
      <c r="BB26" s="200"/>
      <c r="BC26" s="200"/>
      <c r="BD26" s="200"/>
      <c r="BE26" s="200"/>
      <c r="BF26" s="200"/>
      <c r="BG26" s="200"/>
    </row>
    <row r="27" spans="2:59" s="1" customFormat="1" ht="89.25" x14ac:dyDescent="0.25">
      <c r="B27" s="439"/>
      <c r="C27" s="442"/>
      <c r="D27" s="138" t="s">
        <v>165</v>
      </c>
      <c r="E27" s="293">
        <v>1.3299999999999999E-2</v>
      </c>
      <c r="F27" s="209" t="s">
        <v>166</v>
      </c>
      <c r="G27" s="140" t="s">
        <v>100</v>
      </c>
      <c r="H27" s="139" t="s">
        <v>101</v>
      </c>
      <c r="I27" s="140" t="s">
        <v>102</v>
      </c>
      <c r="J27" s="141" t="s">
        <v>103</v>
      </c>
      <c r="K27" s="156">
        <v>44197</v>
      </c>
      <c r="L27" s="156">
        <v>46022</v>
      </c>
      <c r="M27" s="153" t="s">
        <v>90</v>
      </c>
      <c r="N27" s="146" t="s">
        <v>167</v>
      </c>
      <c r="O27" s="146" t="s">
        <v>168</v>
      </c>
      <c r="P27" s="152" t="s">
        <v>106</v>
      </c>
      <c r="Q27" s="142">
        <v>0</v>
      </c>
      <c r="R27" s="145">
        <v>2020</v>
      </c>
      <c r="S27" s="148">
        <v>0.3</v>
      </c>
      <c r="T27" s="148">
        <v>0.5</v>
      </c>
      <c r="U27" s="148">
        <v>0.7</v>
      </c>
      <c r="V27" s="148">
        <v>0.9</v>
      </c>
      <c r="W27" s="148">
        <v>1</v>
      </c>
      <c r="X27" s="148">
        <v>1</v>
      </c>
      <c r="Y27" s="185">
        <v>6000</v>
      </c>
      <c r="Z27" s="185">
        <v>6000</v>
      </c>
      <c r="AA27" s="185">
        <v>6000</v>
      </c>
      <c r="AB27" s="185">
        <v>6000</v>
      </c>
      <c r="AC27" s="185">
        <v>6000</v>
      </c>
      <c r="AD27" s="203">
        <f t="shared" si="0"/>
        <v>30000</v>
      </c>
      <c r="AE27" s="185">
        <v>6000</v>
      </c>
      <c r="AF27" s="141" t="s">
        <v>97</v>
      </c>
      <c r="AG27" s="185"/>
      <c r="AH27" s="183"/>
      <c r="AI27" s="185">
        <v>6000</v>
      </c>
      <c r="AJ27" s="141" t="s">
        <v>97</v>
      </c>
      <c r="AK27" s="185"/>
      <c r="AL27" s="183"/>
      <c r="AM27" s="185">
        <v>6000</v>
      </c>
      <c r="AN27" s="141" t="s">
        <v>97</v>
      </c>
      <c r="AO27" s="185"/>
      <c r="AP27" s="183"/>
      <c r="AQ27" s="185">
        <v>6000</v>
      </c>
      <c r="AR27" s="141" t="s">
        <v>97</v>
      </c>
      <c r="AS27" s="185"/>
      <c r="AT27" s="183"/>
      <c r="AU27" s="185">
        <v>6000</v>
      </c>
      <c r="AV27" s="183" t="s">
        <v>97</v>
      </c>
      <c r="AW27" s="185"/>
      <c r="AX27" s="183"/>
      <c r="AY27" s="199">
        <f t="shared" si="2"/>
        <v>30000</v>
      </c>
      <c r="AZ27" s="200"/>
      <c r="BA27" s="200"/>
      <c r="BB27" s="200"/>
      <c r="BC27" s="200"/>
      <c r="BD27" s="200"/>
      <c r="BE27" s="200"/>
      <c r="BF27" s="200"/>
      <c r="BG27" s="200"/>
    </row>
    <row r="28" spans="2:59" s="1" customFormat="1" ht="153" x14ac:dyDescent="0.25">
      <c r="B28" s="439"/>
      <c r="C28" s="442"/>
      <c r="D28" s="138" t="s">
        <v>169</v>
      </c>
      <c r="E28" s="293">
        <v>1.3299999999999999E-2</v>
      </c>
      <c r="F28" s="211" t="s">
        <v>59</v>
      </c>
      <c r="G28" s="140" t="s">
        <v>170</v>
      </c>
      <c r="H28" s="154" t="s">
        <v>171</v>
      </c>
      <c r="I28" s="140" t="s">
        <v>172</v>
      </c>
      <c r="J28" s="141" t="s">
        <v>173</v>
      </c>
      <c r="K28" s="156">
        <v>44197</v>
      </c>
      <c r="L28" s="150">
        <v>44742</v>
      </c>
      <c r="M28" s="144" t="s">
        <v>61</v>
      </c>
      <c r="N28" s="255" t="s">
        <v>174</v>
      </c>
      <c r="O28" s="255" t="s">
        <v>175</v>
      </c>
      <c r="P28" s="152" t="s">
        <v>64</v>
      </c>
      <c r="Q28" s="142">
        <v>0</v>
      </c>
      <c r="R28" s="145">
        <v>2020</v>
      </c>
      <c r="S28" s="142">
        <v>0.8</v>
      </c>
      <c r="T28" s="142">
        <v>1</v>
      </c>
      <c r="U28" s="142"/>
      <c r="V28" s="142"/>
      <c r="W28" s="142"/>
      <c r="X28" s="142">
        <v>1</v>
      </c>
      <c r="Y28" s="185">
        <v>61</v>
      </c>
      <c r="Z28" s="185">
        <v>31</v>
      </c>
      <c r="AA28" s="185"/>
      <c r="AB28" s="185"/>
      <c r="AC28" s="185"/>
      <c r="AD28" s="203">
        <f t="shared" si="0"/>
        <v>92</v>
      </c>
      <c r="AE28" s="185">
        <v>54</v>
      </c>
      <c r="AF28" s="141" t="s">
        <v>97</v>
      </c>
      <c r="AG28" s="185">
        <v>7</v>
      </c>
      <c r="AH28" s="141" t="s">
        <v>65</v>
      </c>
      <c r="AI28" s="185">
        <v>27</v>
      </c>
      <c r="AJ28" s="141" t="s">
        <v>97</v>
      </c>
      <c r="AK28" s="185">
        <v>4</v>
      </c>
      <c r="AL28" s="141" t="s">
        <v>65</v>
      </c>
      <c r="AM28" s="185"/>
      <c r="AN28" s="183"/>
      <c r="AO28" s="185"/>
      <c r="AP28" s="183"/>
      <c r="AQ28" s="185"/>
      <c r="AR28" s="183"/>
      <c r="AS28" s="185"/>
      <c r="AT28" s="183"/>
      <c r="AU28" s="185"/>
      <c r="AV28" s="183"/>
      <c r="AW28" s="185"/>
      <c r="AX28" s="183"/>
      <c r="AY28" s="199">
        <f t="shared" si="2"/>
        <v>92</v>
      </c>
      <c r="AZ28" s="200"/>
      <c r="BA28" s="200"/>
      <c r="BB28" s="200"/>
      <c r="BC28" s="200"/>
      <c r="BD28" s="200"/>
      <c r="BE28" s="200"/>
      <c r="BF28" s="200"/>
      <c r="BG28" s="200"/>
    </row>
    <row r="29" spans="2:59" s="1" customFormat="1" ht="114.75" x14ac:dyDescent="0.25">
      <c r="B29" s="439"/>
      <c r="C29" s="442"/>
      <c r="D29" s="138" t="s">
        <v>722</v>
      </c>
      <c r="E29" s="293">
        <v>1.3299999999999999E-2</v>
      </c>
      <c r="F29" s="211" t="s">
        <v>59</v>
      </c>
      <c r="G29" s="280" t="s">
        <v>176</v>
      </c>
      <c r="H29" s="280" t="s">
        <v>177</v>
      </c>
      <c r="I29" s="280" t="s">
        <v>178</v>
      </c>
      <c r="J29" s="265" t="s">
        <v>179</v>
      </c>
      <c r="K29" s="156">
        <v>44211</v>
      </c>
      <c r="L29" s="156">
        <v>44926</v>
      </c>
      <c r="M29" s="153" t="s">
        <v>61</v>
      </c>
      <c r="N29" s="262" t="s">
        <v>180</v>
      </c>
      <c r="O29" s="262" t="s">
        <v>181</v>
      </c>
      <c r="P29" s="152" t="s">
        <v>64</v>
      </c>
      <c r="Q29" s="142">
        <v>0</v>
      </c>
      <c r="R29" s="145">
        <v>2020</v>
      </c>
      <c r="S29" s="148">
        <v>0.5</v>
      </c>
      <c r="T29" s="148">
        <v>1</v>
      </c>
      <c r="U29" s="148"/>
      <c r="V29" s="148"/>
      <c r="W29" s="148"/>
      <c r="X29" s="148">
        <v>1</v>
      </c>
      <c r="Y29" s="185">
        <v>25</v>
      </c>
      <c r="Z29" s="185">
        <v>25</v>
      </c>
      <c r="AA29" s="185"/>
      <c r="AB29" s="185"/>
      <c r="AC29" s="185"/>
      <c r="AD29" s="203">
        <f t="shared" si="0"/>
        <v>50</v>
      </c>
      <c r="AE29" s="185">
        <v>25</v>
      </c>
      <c r="AF29" s="141" t="s">
        <v>65</v>
      </c>
      <c r="AG29" s="185"/>
      <c r="AH29" s="183"/>
      <c r="AI29" s="185">
        <v>25</v>
      </c>
      <c r="AJ29" s="141" t="s">
        <v>65</v>
      </c>
      <c r="AK29" s="185"/>
      <c r="AL29" s="183"/>
      <c r="AM29" s="185"/>
      <c r="AN29" s="183"/>
      <c r="AO29" s="185"/>
      <c r="AP29" s="183"/>
      <c r="AQ29" s="185"/>
      <c r="AR29" s="183"/>
      <c r="AS29" s="185"/>
      <c r="AT29" s="183"/>
      <c r="AU29" s="185"/>
      <c r="AV29" s="183"/>
      <c r="AW29" s="185"/>
      <c r="AX29" s="183"/>
      <c r="AY29" s="199">
        <f t="shared" si="2"/>
        <v>50</v>
      </c>
      <c r="AZ29" s="200"/>
      <c r="BA29" s="200"/>
      <c r="BB29" s="200"/>
      <c r="BC29" s="200"/>
      <c r="BD29" s="200"/>
      <c r="BE29" s="200"/>
      <c r="BF29" s="200"/>
      <c r="BG29" s="200"/>
    </row>
    <row r="30" spans="2:59" s="1" customFormat="1" ht="178.5" x14ac:dyDescent="0.25">
      <c r="B30" s="439"/>
      <c r="C30" s="442"/>
      <c r="D30" s="155" t="s">
        <v>182</v>
      </c>
      <c r="E30" s="293">
        <v>1.3299999999999999E-2</v>
      </c>
      <c r="F30" s="211" t="s">
        <v>59</v>
      </c>
      <c r="G30" s="140" t="s">
        <v>170</v>
      </c>
      <c r="H30" s="140" t="s">
        <v>183</v>
      </c>
      <c r="I30" s="140" t="s">
        <v>184</v>
      </c>
      <c r="J30" s="141" t="s">
        <v>185</v>
      </c>
      <c r="K30" s="156">
        <v>44211</v>
      </c>
      <c r="L30" s="156">
        <v>46022</v>
      </c>
      <c r="M30" s="144" t="s">
        <v>61</v>
      </c>
      <c r="N30" s="146" t="s">
        <v>788</v>
      </c>
      <c r="O30" s="147" t="s">
        <v>789</v>
      </c>
      <c r="P30" s="152" t="s">
        <v>64</v>
      </c>
      <c r="Q30" s="142">
        <v>0</v>
      </c>
      <c r="R30" s="145">
        <v>2020</v>
      </c>
      <c r="S30" s="142">
        <v>0.3</v>
      </c>
      <c r="T30" s="142">
        <v>0.7</v>
      </c>
      <c r="U30" s="142">
        <v>0.8</v>
      </c>
      <c r="V30" s="142">
        <v>0.9</v>
      </c>
      <c r="W30" s="142">
        <v>1</v>
      </c>
      <c r="X30" s="142">
        <v>1</v>
      </c>
      <c r="Y30" s="185">
        <v>135</v>
      </c>
      <c r="Z30" s="185">
        <v>150</v>
      </c>
      <c r="AA30" s="185">
        <v>170</v>
      </c>
      <c r="AB30" s="185">
        <v>200</v>
      </c>
      <c r="AC30" s="185">
        <v>220</v>
      </c>
      <c r="AD30" s="203">
        <f t="shared" si="0"/>
        <v>875</v>
      </c>
      <c r="AE30" s="185">
        <v>135</v>
      </c>
      <c r="AF30" s="183" t="s">
        <v>97</v>
      </c>
      <c r="AG30" s="185"/>
      <c r="AH30" s="183"/>
      <c r="AI30" s="185">
        <v>150</v>
      </c>
      <c r="AJ30" s="183" t="s">
        <v>97</v>
      </c>
      <c r="AK30" s="185"/>
      <c r="AL30" s="183"/>
      <c r="AM30" s="185">
        <v>170</v>
      </c>
      <c r="AN30" s="183" t="s">
        <v>97</v>
      </c>
      <c r="AO30" s="185"/>
      <c r="AP30" s="183"/>
      <c r="AQ30" s="185">
        <v>200</v>
      </c>
      <c r="AR30" s="183" t="s">
        <v>97</v>
      </c>
      <c r="AS30" s="185"/>
      <c r="AT30" s="183"/>
      <c r="AU30" s="185">
        <v>220</v>
      </c>
      <c r="AV30" s="183" t="s">
        <v>97</v>
      </c>
      <c r="AW30" s="185"/>
      <c r="AX30" s="183"/>
      <c r="AY30" s="199">
        <f t="shared" si="2"/>
        <v>875</v>
      </c>
      <c r="AZ30" s="200"/>
      <c r="BA30" s="200"/>
      <c r="BB30" s="200"/>
      <c r="BC30" s="200"/>
      <c r="BD30" s="200"/>
      <c r="BE30" s="200"/>
      <c r="BF30" s="200"/>
      <c r="BG30" s="200"/>
    </row>
    <row r="31" spans="2:59" s="1" customFormat="1" ht="102" x14ac:dyDescent="0.25">
      <c r="B31" s="439"/>
      <c r="C31" s="442"/>
      <c r="D31" s="292" t="s">
        <v>186</v>
      </c>
      <c r="E31" s="293">
        <v>1.3299999999999999E-2</v>
      </c>
      <c r="F31" s="211" t="s">
        <v>187</v>
      </c>
      <c r="G31" s="140" t="s">
        <v>723</v>
      </c>
      <c r="H31" s="140" t="s">
        <v>188</v>
      </c>
      <c r="I31" s="140" t="s">
        <v>189</v>
      </c>
      <c r="J31" s="141" t="s">
        <v>190</v>
      </c>
      <c r="K31" s="156">
        <v>44211</v>
      </c>
      <c r="L31" s="150">
        <v>45657</v>
      </c>
      <c r="M31" s="144" t="s">
        <v>90</v>
      </c>
      <c r="N31" s="261" t="s">
        <v>191</v>
      </c>
      <c r="O31" s="272" t="s">
        <v>192</v>
      </c>
      <c r="P31" s="152" t="s">
        <v>64</v>
      </c>
      <c r="Q31" s="142">
        <v>0</v>
      </c>
      <c r="R31" s="145">
        <v>2020</v>
      </c>
      <c r="S31" s="142">
        <v>0.5</v>
      </c>
      <c r="T31" s="142">
        <v>0.7</v>
      </c>
      <c r="U31" s="142">
        <v>0.9</v>
      </c>
      <c r="V31" s="142">
        <v>1</v>
      </c>
      <c r="W31" s="149"/>
      <c r="X31" s="142">
        <v>1</v>
      </c>
      <c r="Y31" s="185"/>
      <c r="Z31" s="185"/>
      <c r="AA31" s="185"/>
      <c r="AB31" s="185"/>
      <c r="AC31" s="185"/>
      <c r="AD31" s="203" t="str">
        <f t="shared" si="0"/>
        <v/>
      </c>
      <c r="AE31" s="185"/>
      <c r="AF31" s="141" t="s">
        <v>65</v>
      </c>
      <c r="AG31" s="185"/>
      <c r="AH31" s="183"/>
      <c r="AI31" s="185"/>
      <c r="AJ31" s="141" t="s">
        <v>65</v>
      </c>
      <c r="AK31" s="185"/>
      <c r="AL31" s="183"/>
      <c r="AM31" s="185"/>
      <c r="AN31" s="141" t="s">
        <v>65</v>
      </c>
      <c r="AO31" s="185"/>
      <c r="AP31" s="183"/>
      <c r="AQ31" s="185"/>
      <c r="AR31" s="141" t="s">
        <v>65</v>
      </c>
      <c r="AS31" s="185"/>
      <c r="AT31" s="183"/>
      <c r="AU31" s="185"/>
      <c r="AV31" s="183"/>
      <c r="AW31" s="185"/>
      <c r="AX31" s="183"/>
      <c r="AY31" s="199" t="str">
        <f t="shared" si="2"/>
        <v/>
      </c>
      <c r="AZ31" s="200"/>
      <c r="BA31" s="200"/>
      <c r="BB31" s="200"/>
      <c r="BC31" s="200"/>
      <c r="BD31" s="200"/>
      <c r="BE31" s="200"/>
      <c r="BF31" s="200"/>
      <c r="BG31" s="200"/>
    </row>
    <row r="32" spans="2:59" s="1" customFormat="1" ht="114.75" x14ac:dyDescent="0.25">
      <c r="B32" s="439"/>
      <c r="C32" s="442"/>
      <c r="D32" s="138" t="s">
        <v>724</v>
      </c>
      <c r="E32" s="293">
        <v>1.3299999999999999E-2</v>
      </c>
      <c r="F32" s="211" t="s">
        <v>59</v>
      </c>
      <c r="G32" s="140" t="s">
        <v>193</v>
      </c>
      <c r="H32" s="140" t="s">
        <v>194</v>
      </c>
      <c r="I32" s="280" t="s">
        <v>195</v>
      </c>
      <c r="J32" s="265" t="s">
        <v>725</v>
      </c>
      <c r="K32" s="156">
        <v>44211</v>
      </c>
      <c r="L32" s="156">
        <v>44561</v>
      </c>
      <c r="M32" s="144" t="s">
        <v>90</v>
      </c>
      <c r="N32" s="138" t="s">
        <v>196</v>
      </c>
      <c r="O32" s="138" t="s">
        <v>197</v>
      </c>
      <c r="P32" s="152" t="s">
        <v>64</v>
      </c>
      <c r="Q32" s="142">
        <v>0</v>
      </c>
      <c r="R32" s="145">
        <v>2020</v>
      </c>
      <c r="S32" s="142">
        <v>1</v>
      </c>
      <c r="T32" s="142"/>
      <c r="U32" s="142"/>
      <c r="V32" s="142"/>
      <c r="W32" s="149"/>
      <c r="X32" s="142">
        <v>1</v>
      </c>
      <c r="Y32" s="185">
        <v>50</v>
      </c>
      <c r="Z32" s="185"/>
      <c r="AA32" s="287"/>
      <c r="AB32" s="185"/>
      <c r="AC32" s="185"/>
      <c r="AD32" s="203">
        <f t="shared" si="0"/>
        <v>50</v>
      </c>
      <c r="AE32" s="185">
        <v>50</v>
      </c>
      <c r="AF32" s="141" t="s">
        <v>65</v>
      </c>
      <c r="AG32" s="185"/>
      <c r="AH32" s="183"/>
      <c r="AI32" s="185"/>
      <c r="AJ32" s="141"/>
      <c r="AK32" s="185"/>
      <c r="AL32" s="183"/>
      <c r="AM32" s="287"/>
      <c r="AN32" s="265"/>
      <c r="AO32" s="185"/>
      <c r="AP32" s="183"/>
      <c r="AQ32" s="185"/>
      <c r="AR32" s="183"/>
      <c r="AS32" s="185"/>
      <c r="AT32" s="183"/>
      <c r="AU32" s="185"/>
      <c r="AV32" s="183"/>
      <c r="AW32" s="185"/>
      <c r="AX32" s="183"/>
      <c r="AY32" s="199">
        <f t="shared" si="2"/>
        <v>50</v>
      </c>
      <c r="AZ32" s="200"/>
      <c r="BA32" s="200"/>
      <c r="BB32" s="200"/>
      <c r="BC32" s="200"/>
      <c r="BD32" s="200"/>
      <c r="BE32" s="200"/>
      <c r="BF32" s="200"/>
      <c r="BG32" s="200"/>
    </row>
    <row r="33" spans="2:59" s="1" customFormat="1" ht="76.5" x14ac:dyDescent="0.25">
      <c r="B33" s="439"/>
      <c r="C33" s="442"/>
      <c r="D33" s="155" t="s">
        <v>815</v>
      </c>
      <c r="E33" s="293">
        <v>1.3299999999999999E-2</v>
      </c>
      <c r="F33" s="211" t="s">
        <v>59</v>
      </c>
      <c r="G33" s="140" t="s">
        <v>198</v>
      </c>
      <c r="H33" s="140" t="s">
        <v>199</v>
      </c>
      <c r="I33" s="140" t="s">
        <v>200</v>
      </c>
      <c r="J33" s="141" t="s">
        <v>201</v>
      </c>
      <c r="K33" s="156">
        <v>44211</v>
      </c>
      <c r="L33" s="156">
        <v>45291</v>
      </c>
      <c r="M33" s="144" t="s">
        <v>90</v>
      </c>
      <c r="N33" s="256" t="s">
        <v>824</v>
      </c>
      <c r="O33" s="256" t="s">
        <v>826</v>
      </c>
      <c r="P33" s="152" t="s">
        <v>64</v>
      </c>
      <c r="Q33" s="142">
        <v>0</v>
      </c>
      <c r="R33" s="145">
        <v>2020</v>
      </c>
      <c r="S33" s="142">
        <v>0.4</v>
      </c>
      <c r="T33" s="142">
        <v>0.7</v>
      </c>
      <c r="U33" s="142">
        <v>1</v>
      </c>
      <c r="V33" s="142"/>
      <c r="W33" s="149"/>
      <c r="X33" s="142">
        <v>1</v>
      </c>
      <c r="Y33" s="185"/>
      <c r="Z33" s="185"/>
      <c r="AA33" s="185"/>
      <c r="AB33" s="185"/>
      <c r="AC33" s="185"/>
      <c r="AD33" s="203" t="str">
        <f t="shared" si="0"/>
        <v/>
      </c>
      <c r="AE33" s="185"/>
      <c r="AF33" s="141" t="s">
        <v>65</v>
      </c>
      <c r="AG33" s="185"/>
      <c r="AH33" s="183"/>
      <c r="AI33" s="185"/>
      <c r="AJ33" s="141" t="s">
        <v>65</v>
      </c>
      <c r="AK33" s="185"/>
      <c r="AL33" s="183"/>
      <c r="AM33" s="185"/>
      <c r="AN33" s="141" t="s">
        <v>65</v>
      </c>
      <c r="AO33" s="185"/>
      <c r="AP33" s="183"/>
      <c r="AQ33" s="185"/>
      <c r="AR33" s="183"/>
      <c r="AS33" s="185"/>
      <c r="AT33" s="183"/>
      <c r="AU33" s="185"/>
      <c r="AV33" s="183"/>
      <c r="AW33" s="185"/>
      <c r="AX33" s="183"/>
      <c r="AY33" s="199" t="str">
        <f t="shared" si="2"/>
        <v/>
      </c>
      <c r="AZ33" s="200"/>
      <c r="BA33" s="200"/>
      <c r="BB33" s="200"/>
      <c r="BC33" s="200"/>
      <c r="BD33" s="200"/>
      <c r="BE33" s="200"/>
      <c r="BF33" s="200"/>
      <c r="BG33" s="200"/>
    </row>
    <row r="34" spans="2:59" s="1" customFormat="1" ht="140.25" x14ac:dyDescent="0.25">
      <c r="B34" s="439"/>
      <c r="C34" s="442"/>
      <c r="D34" s="155" t="s">
        <v>202</v>
      </c>
      <c r="E34" s="293">
        <v>1.3299999999999999E-2</v>
      </c>
      <c r="F34" s="209" t="s">
        <v>203</v>
      </c>
      <c r="G34" s="140" t="s">
        <v>86</v>
      </c>
      <c r="H34" s="140" t="s">
        <v>87</v>
      </c>
      <c r="I34" s="140" t="s">
        <v>88</v>
      </c>
      <c r="J34" s="141" t="s">
        <v>89</v>
      </c>
      <c r="K34" s="156">
        <v>44652</v>
      </c>
      <c r="L34" s="156">
        <v>45291</v>
      </c>
      <c r="M34" s="144" t="s">
        <v>90</v>
      </c>
      <c r="N34" s="256" t="s">
        <v>204</v>
      </c>
      <c r="O34" s="256" t="s">
        <v>205</v>
      </c>
      <c r="P34" s="152" t="s">
        <v>64</v>
      </c>
      <c r="Q34" s="142">
        <v>0</v>
      </c>
      <c r="R34" s="145">
        <v>2021</v>
      </c>
      <c r="S34" s="142"/>
      <c r="T34" s="142">
        <v>0.5</v>
      </c>
      <c r="U34" s="142">
        <v>1</v>
      </c>
      <c r="V34" s="142"/>
      <c r="W34" s="149"/>
      <c r="X34" s="142">
        <v>1</v>
      </c>
      <c r="Y34" s="185"/>
      <c r="Z34" s="185">
        <v>120</v>
      </c>
      <c r="AA34" s="185"/>
      <c r="AB34" s="185"/>
      <c r="AC34" s="185"/>
      <c r="AD34" s="203">
        <f t="shared" si="0"/>
        <v>120</v>
      </c>
      <c r="AE34" s="185"/>
      <c r="AF34" s="141"/>
      <c r="AG34" s="185"/>
      <c r="AH34" s="183"/>
      <c r="AI34" s="185">
        <v>120</v>
      </c>
      <c r="AJ34" s="141" t="s">
        <v>65</v>
      </c>
      <c r="AK34" s="185"/>
      <c r="AL34" s="183"/>
      <c r="AM34" s="185"/>
      <c r="AN34" s="141"/>
      <c r="AO34" s="185"/>
      <c r="AP34" s="183"/>
      <c r="AQ34" s="185"/>
      <c r="AR34" s="183"/>
      <c r="AS34" s="185"/>
      <c r="AT34" s="183"/>
      <c r="AU34" s="185"/>
      <c r="AV34" s="183"/>
      <c r="AW34" s="185"/>
      <c r="AX34" s="183"/>
      <c r="AY34" s="199">
        <f t="shared" si="2"/>
        <v>120</v>
      </c>
      <c r="AZ34" s="200"/>
      <c r="BA34" s="200"/>
      <c r="BB34" s="200"/>
      <c r="BC34" s="200"/>
      <c r="BD34" s="200"/>
      <c r="BE34" s="200"/>
      <c r="BF34" s="200"/>
      <c r="BG34" s="200"/>
    </row>
    <row r="35" spans="2:59" s="1" customFormat="1" ht="140.25" x14ac:dyDescent="0.25">
      <c r="B35" s="440"/>
      <c r="C35" s="442"/>
      <c r="D35" s="155" t="s">
        <v>206</v>
      </c>
      <c r="E35" s="293">
        <v>1.3299999999999999E-2</v>
      </c>
      <c r="F35" s="211" t="s">
        <v>59</v>
      </c>
      <c r="G35" s="140" t="s">
        <v>86</v>
      </c>
      <c r="H35" s="140" t="s">
        <v>87</v>
      </c>
      <c r="I35" s="140" t="s">
        <v>88</v>
      </c>
      <c r="J35" s="141" t="s">
        <v>89</v>
      </c>
      <c r="K35" s="156">
        <v>44378</v>
      </c>
      <c r="L35" s="156">
        <v>45291</v>
      </c>
      <c r="M35" s="144" t="s">
        <v>90</v>
      </c>
      <c r="N35" s="256" t="s">
        <v>207</v>
      </c>
      <c r="O35" s="256" t="s">
        <v>208</v>
      </c>
      <c r="P35" s="152" t="s">
        <v>64</v>
      </c>
      <c r="Q35" s="142">
        <v>0</v>
      </c>
      <c r="R35" s="145">
        <v>2020</v>
      </c>
      <c r="S35" s="284">
        <v>0.5</v>
      </c>
      <c r="T35" s="284">
        <v>0.7</v>
      </c>
      <c r="U35" s="284">
        <v>1</v>
      </c>
      <c r="V35" s="284"/>
      <c r="W35" s="284"/>
      <c r="X35" s="142">
        <v>1</v>
      </c>
      <c r="Y35" s="287">
        <v>120</v>
      </c>
      <c r="Z35" s="287">
        <v>120</v>
      </c>
      <c r="AA35" s="287">
        <v>120</v>
      </c>
      <c r="AB35" s="287"/>
      <c r="AC35" s="185"/>
      <c r="AD35" s="203">
        <f t="shared" si="0"/>
        <v>360</v>
      </c>
      <c r="AE35" s="287">
        <v>120</v>
      </c>
      <c r="AF35" s="265" t="s">
        <v>65</v>
      </c>
      <c r="AG35" s="287"/>
      <c r="AH35" s="288"/>
      <c r="AI35" s="287">
        <v>120</v>
      </c>
      <c r="AJ35" s="265" t="s">
        <v>65</v>
      </c>
      <c r="AK35" s="287"/>
      <c r="AL35" s="288"/>
      <c r="AM35" s="287">
        <v>120</v>
      </c>
      <c r="AN35" s="265" t="s">
        <v>65</v>
      </c>
      <c r="AO35" s="287"/>
      <c r="AP35" s="288"/>
      <c r="AQ35" s="287"/>
      <c r="AR35" s="265"/>
      <c r="AS35" s="287"/>
      <c r="AT35" s="288"/>
      <c r="AU35" s="287"/>
      <c r="AV35" s="288"/>
      <c r="AW35" s="287"/>
      <c r="AX35" s="288"/>
      <c r="AY35" s="289">
        <f t="shared" si="2"/>
        <v>360</v>
      </c>
      <c r="AZ35" s="200"/>
      <c r="BA35" s="200"/>
      <c r="BB35" s="200"/>
      <c r="BC35" s="200"/>
      <c r="BD35" s="200"/>
      <c r="BE35" s="200"/>
      <c r="BF35" s="200"/>
      <c r="BG35" s="200"/>
    </row>
    <row r="36" spans="2:59" s="1" customFormat="1" ht="130.35" customHeight="1" x14ac:dyDescent="0.25">
      <c r="B36" s="445" t="s">
        <v>209</v>
      </c>
      <c r="C36" s="444">
        <v>0.2</v>
      </c>
      <c r="D36" s="138" t="s">
        <v>727</v>
      </c>
      <c r="E36" s="294">
        <v>0.02</v>
      </c>
      <c r="F36" s="209" t="s">
        <v>726</v>
      </c>
      <c r="G36" s="140" t="s">
        <v>705</v>
      </c>
      <c r="H36" s="140" t="s">
        <v>708</v>
      </c>
      <c r="I36" s="140" t="s">
        <v>790</v>
      </c>
      <c r="J36" s="141" t="s">
        <v>706</v>
      </c>
      <c r="K36" s="156">
        <v>44576</v>
      </c>
      <c r="L36" s="156">
        <v>45657</v>
      </c>
      <c r="M36" s="191" t="s">
        <v>61</v>
      </c>
      <c r="N36" s="138" t="s">
        <v>728</v>
      </c>
      <c r="O36" s="138" t="s">
        <v>791</v>
      </c>
      <c r="P36" s="191" t="s">
        <v>64</v>
      </c>
      <c r="Q36" s="209">
        <v>0</v>
      </c>
      <c r="R36" s="145">
        <v>2021</v>
      </c>
      <c r="S36" s="192"/>
      <c r="T36" s="192">
        <v>0.4</v>
      </c>
      <c r="U36" s="192">
        <v>0.6</v>
      </c>
      <c r="V36" s="192">
        <v>1</v>
      </c>
      <c r="W36" s="192"/>
      <c r="X36" s="142">
        <v>1</v>
      </c>
      <c r="Y36" s="287"/>
      <c r="Z36" s="185">
        <v>300</v>
      </c>
      <c r="AA36" s="185">
        <v>310</v>
      </c>
      <c r="AB36" s="185">
        <v>321</v>
      </c>
      <c r="AC36" s="185"/>
      <c r="AD36" s="203">
        <f t="shared" si="0"/>
        <v>931</v>
      </c>
      <c r="AE36" s="185"/>
      <c r="AF36" s="141"/>
      <c r="AG36" s="185"/>
      <c r="AH36" s="183"/>
      <c r="AI36" s="185">
        <v>300</v>
      </c>
      <c r="AJ36" s="141" t="s">
        <v>97</v>
      </c>
      <c r="AK36" s="185"/>
      <c r="AL36" s="183"/>
      <c r="AM36" s="185">
        <v>310</v>
      </c>
      <c r="AN36" s="141" t="s">
        <v>97</v>
      </c>
      <c r="AO36" s="185"/>
      <c r="AP36" s="183"/>
      <c r="AQ36" s="185">
        <v>321</v>
      </c>
      <c r="AR36" s="141" t="s">
        <v>97</v>
      </c>
      <c r="AS36" s="185"/>
      <c r="AT36" s="183"/>
      <c r="AU36" s="185"/>
      <c r="AV36" s="141"/>
      <c r="AW36" s="185"/>
      <c r="AX36" s="183"/>
      <c r="AY36" s="199">
        <f t="shared" si="2"/>
        <v>931</v>
      </c>
      <c r="AZ36" s="200"/>
      <c r="BA36" s="200"/>
      <c r="BB36" s="200"/>
      <c r="BC36" s="200"/>
      <c r="BD36" s="200"/>
      <c r="BE36" s="200"/>
      <c r="BF36" s="200"/>
      <c r="BG36" s="200"/>
    </row>
    <row r="37" spans="2:59" s="1" customFormat="1" ht="140.25" x14ac:dyDescent="0.2">
      <c r="B37" s="446"/>
      <c r="C37" s="444"/>
      <c r="D37" s="138" t="s">
        <v>211</v>
      </c>
      <c r="E37" s="294">
        <v>0.02</v>
      </c>
      <c r="F37" s="209" t="s">
        <v>212</v>
      </c>
      <c r="G37" s="140" t="s">
        <v>548</v>
      </c>
      <c r="H37" s="139" t="s">
        <v>214</v>
      </c>
      <c r="I37" s="140" t="s">
        <v>215</v>
      </c>
      <c r="J37" s="141" t="s">
        <v>216</v>
      </c>
      <c r="K37" s="156">
        <v>44211</v>
      </c>
      <c r="L37" s="156">
        <v>45291</v>
      </c>
      <c r="M37" s="191" t="s">
        <v>61</v>
      </c>
      <c r="N37" s="138" t="s">
        <v>217</v>
      </c>
      <c r="O37" s="138" t="s">
        <v>792</v>
      </c>
      <c r="P37" s="191" t="s">
        <v>64</v>
      </c>
      <c r="Q37" s="209">
        <v>0</v>
      </c>
      <c r="R37" s="191">
        <v>2020</v>
      </c>
      <c r="S37" s="192">
        <v>0.5</v>
      </c>
      <c r="T37" s="192">
        <v>0.8</v>
      </c>
      <c r="U37" s="192">
        <v>1</v>
      </c>
      <c r="V37" s="149"/>
      <c r="W37" s="149"/>
      <c r="X37" s="142">
        <v>1</v>
      </c>
      <c r="Y37" s="185">
        <v>500</v>
      </c>
      <c r="Z37" s="185">
        <v>80</v>
      </c>
      <c r="AA37" s="185">
        <v>80</v>
      </c>
      <c r="AB37" s="287"/>
      <c r="AC37" s="287"/>
      <c r="AD37" s="203">
        <f t="shared" si="0"/>
        <v>660</v>
      </c>
      <c r="AE37" s="185">
        <v>500</v>
      </c>
      <c r="AF37" s="210" t="s">
        <v>77</v>
      </c>
      <c r="AG37" s="185"/>
      <c r="AH37" s="207"/>
      <c r="AI37" s="185">
        <v>80</v>
      </c>
      <c r="AJ37" s="210" t="s">
        <v>77</v>
      </c>
      <c r="AK37" s="185"/>
      <c r="AL37" s="207"/>
      <c r="AM37" s="185">
        <v>80</v>
      </c>
      <c r="AN37" s="210" t="s">
        <v>77</v>
      </c>
      <c r="AO37" s="185"/>
      <c r="AP37" s="207"/>
      <c r="AQ37" s="287"/>
      <c r="AR37" s="265"/>
      <c r="AS37" s="287"/>
      <c r="AT37" s="265"/>
      <c r="AU37" s="287"/>
      <c r="AV37" s="265"/>
      <c r="AW37" s="287"/>
      <c r="AX37" s="265"/>
      <c r="AY37" s="199">
        <f t="shared" si="2"/>
        <v>660</v>
      </c>
      <c r="AZ37" s="200"/>
      <c r="BA37" s="200"/>
      <c r="BB37" s="200"/>
      <c r="BC37" s="200"/>
      <c r="BD37" s="200"/>
      <c r="BE37" s="200"/>
      <c r="BF37" s="200"/>
      <c r="BG37" s="200"/>
    </row>
    <row r="38" spans="2:59" s="1" customFormat="1" ht="153" x14ac:dyDescent="0.25">
      <c r="B38" s="446"/>
      <c r="C38" s="444"/>
      <c r="D38" s="138" t="s">
        <v>218</v>
      </c>
      <c r="E38" s="294">
        <v>0.02</v>
      </c>
      <c r="F38" s="209" t="s">
        <v>219</v>
      </c>
      <c r="G38" s="140" t="s">
        <v>729</v>
      </c>
      <c r="H38" s="140" t="s">
        <v>220</v>
      </c>
      <c r="I38" s="140" t="s">
        <v>221</v>
      </c>
      <c r="J38" s="141" t="s">
        <v>222</v>
      </c>
      <c r="K38" s="156">
        <v>44211</v>
      </c>
      <c r="L38" s="156">
        <v>44926</v>
      </c>
      <c r="M38" s="141" t="s">
        <v>61</v>
      </c>
      <c r="N38" s="138" t="s">
        <v>223</v>
      </c>
      <c r="O38" s="138" t="s">
        <v>224</v>
      </c>
      <c r="P38" s="144" t="s">
        <v>64</v>
      </c>
      <c r="Q38" s="142">
        <v>0</v>
      </c>
      <c r="R38" s="145">
        <v>2020</v>
      </c>
      <c r="S38" s="142">
        <v>0.6</v>
      </c>
      <c r="T38" s="142">
        <v>1</v>
      </c>
      <c r="U38" s="327"/>
      <c r="V38" s="149"/>
      <c r="W38" s="149"/>
      <c r="X38" s="327">
        <v>1</v>
      </c>
      <c r="Y38" s="185">
        <v>66</v>
      </c>
      <c r="Z38" s="185">
        <v>66</v>
      </c>
      <c r="AA38" s="185"/>
      <c r="AB38" s="185"/>
      <c r="AC38" s="185"/>
      <c r="AD38" s="203">
        <f t="shared" si="0"/>
        <v>132</v>
      </c>
      <c r="AE38" s="185">
        <v>66</v>
      </c>
      <c r="AF38" s="141" t="s">
        <v>65</v>
      </c>
      <c r="AG38" s="185"/>
      <c r="AH38" s="183"/>
      <c r="AI38" s="185">
        <v>66</v>
      </c>
      <c r="AJ38" s="141" t="s">
        <v>65</v>
      </c>
      <c r="AK38" s="185"/>
      <c r="AL38" s="183"/>
      <c r="AM38" s="185"/>
      <c r="AN38" s="183"/>
      <c r="AO38" s="185"/>
      <c r="AP38" s="183"/>
      <c r="AQ38" s="185"/>
      <c r="AR38" s="183"/>
      <c r="AS38" s="185"/>
      <c r="AT38" s="183"/>
      <c r="AU38" s="185"/>
      <c r="AV38" s="183"/>
      <c r="AW38" s="185"/>
      <c r="AX38" s="183"/>
      <c r="AY38" s="199">
        <f t="shared" si="2"/>
        <v>132</v>
      </c>
      <c r="AZ38" s="200"/>
      <c r="BA38" s="200"/>
      <c r="BB38" s="200"/>
      <c r="BC38" s="200"/>
      <c r="BD38" s="200"/>
      <c r="BE38" s="200"/>
      <c r="BF38" s="200"/>
      <c r="BG38" s="200"/>
    </row>
    <row r="39" spans="2:59" s="291" customFormat="1" ht="127.5" x14ac:dyDescent="0.25">
      <c r="B39" s="446"/>
      <c r="C39" s="444"/>
      <c r="D39" s="29" t="s">
        <v>225</v>
      </c>
      <c r="E39" s="294">
        <v>0.02</v>
      </c>
      <c r="F39" s="279" t="s">
        <v>226</v>
      </c>
      <c r="G39" s="280" t="s">
        <v>227</v>
      </c>
      <c r="H39" s="29" t="s">
        <v>228</v>
      </c>
      <c r="I39" s="280" t="s">
        <v>229</v>
      </c>
      <c r="J39" s="265" t="s">
        <v>230</v>
      </c>
      <c r="K39" s="281">
        <v>44211</v>
      </c>
      <c r="L39" s="282">
        <v>46022</v>
      </c>
      <c r="M39" s="265" t="s">
        <v>90</v>
      </c>
      <c r="N39" s="29" t="s">
        <v>231</v>
      </c>
      <c r="O39" s="29" t="s">
        <v>232</v>
      </c>
      <c r="P39" s="283" t="s">
        <v>64</v>
      </c>
      <c r="Q39" s="284">
        <v>0</v>
      </c>
      <c r="R39" s="285">
        <v>2020</v>
      </c>
      <c r="S39" s="286">
        <v>0.25</v>
      </c>
      <c r="T39" s="286">
        <v>0.35</v>
      </c>
      <c r="U39" s="286">
        <v>0.5</v>
      </c>
      <c r="V39" s="286">
        <v>0.75</v>
      </c>
      <c r="W39" s="286">
        <v>1</v>
      </c>
      <c r="X39" s="286">
        <v>1</v>
      </c>
      <c r="Y39" s="287">
        <v>200</v>
      </c>
      <c r="Z39" s="287">
        <v>200</v>
      </c>
      <c r="AA39" s="287">
        <v>200</v>
      </c>
      <c r="AB39" s="287">
        <v>200</v>
      </c>
      <c r="AC39" s="287"/>
      <c r="AD39" s="203">
        <f t="shared" si="0"/>
        <v>800</v>
      </c>
      <c r="AE39" s="287">
        <v>200</v>
      </c>
      <c r="AF39" s="265" t="s">
        <v>65</v>
      </c>
      <c r="AG39" s="287"/>
      <c r="AH39" s="288"/>
      <c r="AI39" s="287">
        <v>200</v>
      </c>
      <c r="AJ39" s="265" t="s">
        <v>65</v>
      </c>
      <c r="AK39" s="287"/>
      <c r="AL39" s="288"/>
      <c r="AM39" s="287">
        <v>200</v>
      </c>
      <c r="AN39" s="265" t="s">
        <v>65</v>
      </c>
      <c r="AO39" s="287"/>
      <c r="AP39" s="288"/>
      <c r="AQ39" s="287">
        <v>200</v>
      </c>
      <c r="AR39" s="265" t="s">
        <v>65</v>
      </c>
      <c r="AS39" s="287"/>
      <c r="AT39" s="288"/>
      <c r="AU39" s="287"/>
      <c r="AV39" s="265" t="s">
        <v>65</v>
      </c>
      <c r="AW39" s="287"/>
      <c r="AX39" s="288"/>
      <c r="AY39" s="289">
        <f t="shared" si="2"/>
        <v>800</v>
      </c>
      <c r="AZ39" s="290"/>
      <c r="BA39" s="290"/>
      <c r="BB39" s="290"/>
      <c r="BC39" s="290"/>
      <c r="BD39" s="290"/>
      <c r="BE39" s="290"/>
      <c r="BF39" s="290"/>
      <c r="BG39" s="290"/>
    </row>
    <row r="40" spans="2:59" s="1" customFormat="1" ht="114.75" x14ac:dyDescent="0.25">
      <c r="B40" s="446"/>
      <c r="C40" s="444"/>
      <c r="D40" s="138" t="s">
        <v>233</v>
      </c>
      <c r="E40" s="294">
        <v>0.02</v>
      </c>
      <c r="F40" s="209" t="s">
        <v>234</v>
      </c>
      <c r="G40" s="140" t="s">
        <v>116</v>
      </c>
      <c r="H40" s="140" t="s">
        <v>235</v>
      </c>
      <c r="I40" s="140" t="s">
        <v>236</v>
      </c>
      <c r="J40" s="141" t="s">
        <v>237</v>
      </c>
      <c r="K40" s="156">
        <v>44211</v>
      </c>
      <c r="L40" s="143">
        <v>46022</v>
      </c>
      <c r="M40" s="141" t="s">
        <v>90</v>
      </c>
      <c r="N40" s="262" t="s">
        <v>238</v>
      </c>
      <c r="O40" s="273" t="s">
        <v>239</v>
      </c>
      <c r="P40" s="141" t="s">
        <v>64</v>
      </c>
      <c r="Q40" s="142">
        <v>0</v>
      </c>
      <c r="R40" s="145">
        <v>2020</v>
      </c>
      <c r="S40" s="327">
        <v>0.25</v>
      </c>
      <c r="T40" s="327">
        <v>0.35</v>
      </c>
      <c r="U40" s="327">
        <v>0.5</v>
      </c>
      <c r="V40" s="327">
        <v>0.75</v>
      </c>
      <c r="W40" s="327">
        <v>1</v>
      </c>
      <c r="X40" s="327">
        <v>1</v>
      </c>
      <c r="Y40" s="287">
        <v>9563</v>
      </c>
      <c r="Z40" s="287">
        <v>9850</v>
      </c>
      <c r="AA40" s="287">
        <v>10145</v>
      </c>
      <c r="AB40" s="287">
        <v>10450</v>
      </c>
      <c r="AC40" s="287">
        <v>10763</v>
      </c>
      <c r="AD40" s="203">
        <f t="shared" si="0"/>
        <v>50771</v>
      </c>
      <c r="AE40" s="287">
        <v>9563</v>
      </c>
      <c r="AF40" s="141" t="s">
        <v>65</v>
      </c>
      <c r="AG40" s="185"/>
      <c r="AH40" s="183"/>
      <c r="AI40" s="287">
        <v>9850</v>
      </c>
      <c r="AJ40" s="141" t="s">
        <v>65</v>
      </c>
      <c r="AK40" s="185"/>
      <c r="AL40" s="183"/>
      <c r="AM40" s="287">
        <v>10145</v>
      </c>
      <c r="AN40" s="141" t="s">
        <v>65</v>
      </c>
      <c r="AO40" s="185"/>
      <c r="AP40" s="183"/>
      <c r="AQ40" s="287">
        <v>10450</v>
      </c>
      <c r="AR40" s="141" t="s">
        <v>65</v>
      </c>
      <c r="AS40" s="185"/>
      <c r="AT40" s="183"/>
      <c r="AU40" s="287">
        <v>10763</v>
      </c>
      <c r="AV40" s="141" t="s">
        <v>65</v>
      </c>
      <c r="AW40" s="185"/>
      <c r="AX40" s="183"/>
      <c r="AY40" s="199">
        <f t="shared" si="2"/>
        <v>50771</v>
      </c>
      <c r="AZ40" s="200"/>
      <c r="BA40" s="200"/>
      <c r="BB40" s="200"/>
      <c r="BC40" s="200"/>
      <c r="BD40" s="200"/>
      <c r="BE40" s="200"/>
      <c r="BF40" s="200"/>
      <c r="BG40" s="200"/>
    </row>
    <row r="41" spans="2:59" s="1" customFormat="1" ht="114.75" x14ac:dyDescent="0.25">
      <c r="B41" s="446"/>
      <c r="C41" s="444"/>
      <c r="D41" s="138" t="s">
        <v>240</v>
      </c>
      <c r="E41" s="294">
        <v>0.02</v>
      </c>
      <c r="F41" s="211" t="s">
        <v>59</v>
      </c>
      <c r="G41" s="140" t="s">
        <v>241</v>
      </c>
      <c r="H41" s="140" t="s">
        <v>242</v>
      </c>
      <c r="I41" s="140" t="s">
        <v>243</v>
      </c>
      <c r="J41" s="141" t="s">
        <v>244</v>
      </c>
      <c r="K41" s="156">
        <v>44211</v>
      </c>
      <c r="L41" s="143">
        <v>46022</v>
      </c>
      <c r="M41" s="141" t="s">
        <v>61</v>
      </c>
      <c r="N41" s="262" t="s">
        <v>730</v>
      </c>
      <c r="O41" s="273" t="s">
        <v>793</v>
      </c>
      <c r="P41" s="141" t="s">
        <v>64</v>
      </c>
      <c r="Q41" s="211">
        <v>0</v>
      </c>
      <c r="R41" s="145">
        <v>2020</v>
      </c>
      <c r="S41" s="327">
        <v>0.25</v>
      </c>
      <c r="T41" s="327">
        <v>0.35</v>
      </c>
      <c r="U41" s="327">
        <v>0.5</v>
      </c>
      <c r="V41" s="327">
        <v>0.75</v>
      </c>
      <c r="W41" s="327">
        <v>1</v>
      </c>
      <c r="X41" s="327">
        <v>1</v>
      </c>
      <c r="Y41" s="352"/>
      <c r="Z41" s="352"/>
      <c r="AA41" s="352"/>
      <c r="AB41" s="352"/>
      <c r="AC41" s="352"/>
      <c r="AD41" s="203" t="str">
        <f t="shared" si="0"/>
        <v/>
      </c>
      <c r="AE41" s="353"/>
      <c r="AF41" s="141" t="s">
        <v>65</v>
      </c>
      <c r="AG41" s="185"/>
      <c r="AH41" s="183"/>
      <c r="AI41" s="185"/>
      <c r="AJ41" s="141" t="s">
        <v>65</v>
      </c>
      <c r="AK41" s="185"/>
      <c r="AL41" s="183"/>
      <c r="AM41" s="185"/>
      <c r="AN41" s="141" t="s">
        <v>65</v>
      </c>
      <c r="AO41" s="185"/>
      <c r="AP41" s="183"/>
      <c r="AQ41" s="185"/>
      <c r="AR41" s="141" t="s">
        <v>65</v>
      </c>
      <c r="AS41" s="185"/>
      <c r="AT41" s="183"/>
      <c r="AU41" s="185"/>
      <c r="AV41" s="141" t="s">
        <v>65</v>
      </c>
      <c r="AW41" s="185"/>
      <c r="AX41" s="183"/>
      <c r="AY41" s="199" t="str">
        <f t="shared" si="2"/>
        <v/>
      </c>
      <c r="AZ41" s="200"/>
      <c r="BA41" s="200"/>
      <c r="BB41" s="200"/>
      <c r="BC41" s="200"/>
      <c r="BD41" s="200"/>
      <c r="BE41" s="200"/>
      <c r="BF41" s="200"/>
      <c r="BG41" s="200"/>
    </row>
    <row r="42" spans="2:59" s="1" customFormat="1" ht="89.25" x14ac:dyDescent="0.25">
      <c r="B42" s="446"/>
      <c r="C42" s="444"/>
      <c r="D42" s="29" t="s">
        <v>245</v>
      </c>
      <c r="E42" s="294">
        <v>0.02</v>
      </c>
      <c r="F42" s="209" t="s">
        <v>246</v>
      </c>
      <c r="G42" s="140" t="s">
        <v>247</v>
      </c>
      <c r="H42" s="140" t="s">
        <v>248</v>
      </c>
      <c r="I42" s="140" t="s">
        <v>249</v>
      </c>
      <c r="J42" s="141" t="s">
        <v>250</v>
      </c>
      <c r="K42" s="156">
        <v>44211</v>
      </c>
      <c r="L42" s="143">
        <v>44926</v>
      </c>
      <c r="M42" s="141" t="s">
        <v>61</v>
      </c>
      <c r="N42" s="299" t="s">
        <v>251</v>
      </c>
      <c r="O42" s="300" t="s">
        <v>252</v>
      </c>
      <c r="P42" s="140" t="s">
        <v>64</v>
      </c>
      <c r="Q42" s="211">
        <v>0</v>
      </c>
      <c r="R42" s="145">
        <v>2020</v>
      </c>
      <c r="S42" s="257">
        <v>0.6</v>
      </c>
      <c r="T42" s="257">
        <v>1</v>
      </c>
      <c r="U42" s="301"/>
      <c r="V42" s="301"/>
      <c r="W42" s="301"/>
      <c r="X42" s="257">
        <v>1</v>
      </c>
      <c r="Y42" s="185">
        <v>60</v>
      </c>
      <c r="Z42" s="301"/>
      <c r="AA42" s="301"/>
      <c r="AB42" s="301"/>
      <c r="AC42" s="301"/>
      <c r="AD42" s="203">
        <f t="shared" si="0"/>
        <v>60</v>
      </c>
      <c r="AE42" s="185">
        <v>60</v>
      </c>
      <c r="AF42" s="183" t="s">
        <v>97</v>
      </c>
      <c r="AG42" s="185"/>
      <c r="AH42" s="183"/>
      <c r="AI42" s="301"/>
      <c r="AJ42" s="301"/>
      <c r="AK42" s="301"/>
      <c r="AL42" s="301"/>
      <c r="AM42" s="301"/>
      <c r="AN42" s="301"/>
      <c r="AO42" s="301"/>
      <c r="AP42" s="301"/>
      <c r="AQ42" s="301"/>
      <c r="AR42" s="301"/>
      <c r="AS42" s="301"/>
      <c r="AT42" s="301"/>
      <c r="AU42" s="301"/>
      <c r="AV42" s="301"/>
      <c r="AW42" s="301"/>
      <c r="AX42" s="301"/>
      <c r="AY42" s="199">
        <f t="shared" si="2"/>
        <v>60</v>
      </c>
      <c r="AZ42" s="200"/>
      <c r="BA42" s="200"/>
      <c r="BB42" s="200"/>
      <c r="BC42" s="200"/>
      <c r="BD42" s="200"/>
      <c r="BE42" s="200"/>
      <c r="BF42" s="200"/>
      <c r="BG42" s="200"/>
    </row>
    <row r="43" spans="2:59" s="1" customFormat="1" ht="114.75" x14ac:dyDescent="0.25">
      <c r="B43" s="446"/>
      <c r="C43" s="444"/>
      <c r="D43" s="29" t="s">
        <v>253</v>
      </c>
      <c r="E43" s="294">
        <v>0.02</v>
      </c>
      <c r="F43" s="211" t="s">
        <v>59</v>
      </c>
      <c r="G43" s="140" t="s">
        <v>108</v>
      </c>
      <c r="H43" s="139" t="s">
        <v>109</v>
      </c>
      <c r="I43" s="140" t="s">
        <v>731</v>
      </c>
      <c r="J43" s="141" t="s">
        <v>732</v>
      </c>
      <c r="K43" s="156">
        <v>44211</v>
      </c>
      <c r="L43" s="143">
        <v>45291</v>
      </c>
      <c r="M43" s="141" t="s">
        <v>90</v>
      </c>
      <c r="N43" s="255" t="s">
        <v>254</v>
      </c>
      <c r="O43" s="126" t="s">
        <v>255</v>
      </c>
      <c r="P43" s="140" t="s">
        <v>64</v>
      </c>
      <c r="Q43" s="142">
        <v>0</v>
      </c>
      <c r="R43" s="145">
        <v>2020</v>
      </c>
      <c r="S43" s="327">
        <v>0.35</v>
      </c>
      <c r="T43" s="327">
        <v>0.65</v>
      </c>
      <c r="U43" s="327">
        <v>1</v>
      </c>
      <c r="V43" s="286"/>
      <c r="W43" s="286"/>
      <c r="X43" s="327">
        <v>1</v>
      </c>
      <c r="Y43" s="185">
        <v>486</v>
      </c>
      <c r="Z43" s="185"/>
      <c r="AA43" s="185"/>
      <c r="AB43" s="185"/>
      <c r="AC43" s="185"/>
      <c r="AD43" s="203">
        <f t="shared" si="0"/>
        <v>486</v>
      </c>
      <c r="AE43" s="185">
        <v>160</v>
      </c>
      <c r="AF43" s="141" t="s">
        <v>77</v>
      </c>
      <c r="AG43" s="185">
        <v>326</v>
      </c>
      <c r="AH43" s="183" t="s">
        <v>114</v>
      </c>
      <c r="AI43" s="274"/>
      <c r="AJ43" s="141" t="s">
        <v>65</v>
      </c>
      <c r="AK43" s="185"/>
      <c r="AL43" s="183"/>
      <c r="AM43" s="185"/>
      <c r="AN43" s="141" t="s">
        <v>65</v>
      </c>
      <c r="AO43" s="185"/>
      <c r="AP43" s="183"/>
      <c r="AQ43" s="185"/>
      <c r="AR43" s="183"/>
      <c r="AS43" s="185"/>
      <c r="AT43" s="183"/>
      <c r="AU43" s="185"/>
      <c r="AV43" s="183"/>
      <c r="AW43" s="185"/>
      <c r="AX43" s="183"/>
      <c r="AY43" s="199">
        <f t="shared" si="2"/>
        <v>486</v>
      </c>
      <c r="AZ43" s="200"/>
      <c r="BA43" s="200"/>
      <c r="BB43" s="200"/>
      <c r="BC43" s="200"/>
      <c r="BD43" s="200"/>
      <c r="BE43" s="200"/>
      <c r="BF43" s="200"/>
      <c r="BG43" s="200"/>
    </row>
    <row r="44" spans="2:59" s="1" customFormat="1" ht="127.5" x14ac:dyDescent="0.25">
      <c r="B44" s="446"/>
      <c r="C44" s="444"/>
      <c r="D44" s="157" t="s">
        <v>256</v>
      </c>
      <c r="E44" s="294">
        <v>0.02</v>
      </c>
      <c r="F44" s="211" t="s">
        <v>59</v>
      </c>
      <c r="G44" s="140" t="s">
        <v>116</v>
      </c>
      <c r="H44" s="140" t="s">
        <v>235</v>
      </c>
      <c r="I44" s="140" t="s">
        <v>236</v>
      </c>
      <c r="J44" s="141" t="s">
        <v>237</v>
      </c>
      <c r="K44" s="156">
        <v>44211</v>
      </c>
      <c r="L44" s="143">
        <v>45291</v>
      </c>
      <c r="M44" s="141" t="s">
        <v>90</v>
      </c>
      <c r="N44" s="255" t="s">
        <v>257</v>
      </c>
      <c r="O44" s="126" t="s">
        <v>258</v>
      </c>
      <c r="P44" s="140" t="s">
        <v>64</v>
      </c>
      <c r="Q44" s="142">
        <v>0</v>
      </c>
      <c r="R44" s="145">
        <v>2020</v>
      </c>
      <c r="S44" s="327">
        <v>0.5</v>
      </c>
      <c r="T44" s="327">
        <v>0.8</v>
      </c>
      <c r="U44" s="327">
        <v>1</v>
      </c>
      <c r="V44" s="327"/>
      <c r="W44" s="327"/>
      <c r="X44" s="327">
        <v>1</v>
      </c>
      <c r="Y44" s="185">
        <v>300</v>
      </c>
      <c r="Z44" s="185">
        <v>300</v>
      </c>
      <c r="AA44" s="185">
        <v>300</v>
      </c>
      <c r="AB44" s="185"/>
      <c r="AC44" s="185"/>
      <c r="AD44" s="203">
        <f t="shared" si="0"/>
        <v>900</v>
      </c>
      <c r="AE44" s="185"/>
      <c r="AF44" s="141" t="s">
        <v>65</v>
      </c>
      <c r="AG44" s="185"/>
      <c r="AH44" s="183"/>
      <c r="AI44" s="185"/>
      <c r="AJ44" s="141" t="s">
        <v>65</v>
      </c>
      <c r="AK44" s="185"/>
      <c r="AL44" s="183"/>
      <c r="AM44" s="185"/>
      <c r="AN44" s="141" t="s">
        <v>65</v>
      </c>
      <c r="AO44" s="185"/>
      <c r="AP44" s="183"/>
      <c r="AQ44" s="185"/>
      <c r="AR44" s="183"/>
      <c r="AS44" s="185"/>
      <c r="AT44" s="183"/>
      <c r="AU44" s="185"/>
      <c r="AV44" s="183"/>
      <c r="AW44" s="185"/>
      <c r="AX44" s="183"/>
      <c r="AY44" s="199" t="str">
        <f t="shared" si="2"/>
        <v/>
      </c>
      <c r="AZ44" s="200"/>
      <c r="BA44" s="200"/>
      <c r="BB44" s="200"/>
      <c r="BC44" s="200"/>
      <c r="BD44" s="200"/>
      <c r="BE44" s="200"/>
      <c r="BF44" s="200"/>
      <c r="BG44" s="200"/>
    </row>
    <row r="45" spans="2:59" s="1" customFormat="1" ht="165.75" x14ac:dyDescent="0.25">
      <c r="B45" s="447"/>
      <c r="C45" s="444"/>
      <c r="D45" s="157" t="s">
        <v>259</v>
      </c>
      <c r="E45" s="294">
        <v>0.02</v>
      </c>
      <c r="F45" s="211" t="s">
        <v>59</v>
      </c>
      <c r="G45" s="140" t="s">
        <v>260</v>
      </c>
      <c r="H45" s="140" t="s">
        <v>261</v>
      </c>
      <c r="I45" s="280" t="s">
        <v>262</v>
      </c>
      <c r="J45" s="265" t="s">
        <v>263</v>
      </c>
      <c r="K45" s="156">
        <v>44211</v>
      </c>
      <c r="L45" s="143">
        <v>45291</v>
      </c>
      <c r="M45" s="141" t="s">
        <v>90</v>
      </c>
      <c r="N45" s="262" t="s">
        <v>264</v>
      </c>
      <c r="O45" s="273" t="s">
        <v>265</v>
      </c>
      <c r="P45" s="144" t="s">
        <v>64</v>
      </c>
      <c r="Q45" s="142">
        <v>0</v>
      </c>
      <c r="R45" s="145">
        <v>2020</v>
      </c>
      <c r="S45" s="327">
        <v>0.5</v>
      </c>
      <c r="T45" s="327">
        <v>0.7</v>
      </c>
      <c r="U45" s="327">
        <v>1</v>
      </c>
      <c r="V45" s="327"/>
      <c r="W45" s="327"/>
      <c r="X45" s="327">
        <v>1</v>
      </c>
      <c r="Y45" s="185">
        <v>50</v>
      </c>
      <c r="Z45" s="185">
        <v>20</v>
      </c>
      <c r="AA45" s="185">
        <v>30</v>
      </c>
      <c r="AB45" s="185"/>
      <c r="AC45" s="185"/>
      <c r="AD45" s="203">
        <f t="shared" si="0"/>
        <v>100</v>
      </c>
      <c r="AE45" s="185">
        <v>50</v>
      </c>
      <c r="AF45" s="141" t="s">
        <v>65</v>
      </c>
      <c r="AG45" s="185"/>
      <c r="AH45" s="183"/>
      <c r="AI45" s="185">
        <v>20</v>
      </c>
      <c r="AJ45" s="141" t="s">
        <v>65</v>
      </c>
      <c r="AK45" s="185"/>
      <c r="AL45" s="183"/>
      <c r="AM45" s="185">
        <v>30</v>
      </c>
      <c r="AN45" s="141" t="s">
        <v>65</v>
      </c>
      <c r="AO45" s="185"/>
      <c r="AP45" s="183"/>
      <c r="AQ45" s="185"/>
      <c r="AR45" s="183"/>
      <c r="AS45" s="185"/>
      <c r="AT45" s="183"/>
      <c r="AU45" s="185"/>
      <c r="AV45" s="183"/>
      <c r="AW45" s="185"/>
      <c r="AX45" s="183"/>
      <c r="AY45" s="199">
        <f t="shared" si="2"/>
        <v>100</v>
      </c>
      <c r="AZ45" s="200"/>
      <c r="BA45" s="200"/>
      <c r="BB45" s="200"/>
      <c r="BC45" s="200"/>
      <c r="BD45" s="200"/>
      <c r="BE45" s="200"/>
      <c r="BF45" s="200"/>
      <c r="BG45" s="200"/>
    </row>
    <row r="46" spans="2:59" s="1" customFormat="1" ht="191.25" x14ac:dyDescent="0.25">
      <c r="B46" s="438" t="s">
        <v>266</v>
      </c>
      <c r="C46" s="441">
        <v>0.2</v>
      </c>
      <c r="D46" s="138" t="s">
        <v>697</v>
      </c>
      <c r="E46" s="295">
        <v>2.5000000000000001E-2</v>
      </c>
      <c r="F46" s="211" t="s">
        <v>59</v>
      </c>
      <c r="G46" s="140" t="s">
        <v>267</v>
      </c>
      <c r="H46" s="140" t="s">
        <v>711</v>
      </c>
      <c r="I46" s="140" t="s">
        <v>268</v>
      </c>
      <c r="J46" s="265" t="s">
        <v>733</v>
      </c>
      <c r="K46" s="156">
        <v>44211</v>
      </c>
      <c r="L46" s="143">
        <v>46022</v>
      </c>
      <c r="M46" s="141" t="s">
        <v>90</v>
      </c>
      <c r="N46" s="262" t="s">
        <v>269</v>
      </c>
      <c r="O46" s="273" t="s">
        <v>270</v>
      </c>
      <c r="P46" s="144" t="s">
        <v>64</v>
      </c>
      <c r="Q46" s="142">
        <v>0</v>
      </c>
      <c r="R46" s="145">
        <v>2020</v>
      </c>
      <c r="S46" s="327">
        <v>0.25</v>
      </c>
      <c r="T46" s="327">
        <v>0.35</v>
      </c>
      <c r="U46" s="327">
        <v>0.5</v>
      </c>
      <c r="V46" s="327">
        <v>0.75</v>
      </c>
      <c r="W46" s="327">
        <v>1</v>
      </c>
      <c r="X46" s="142">
        <v>1</v>
      </c>
      <c r="Y46" s="185">
        <v>138</v>
      </c>
      <c r="Z46" s="185">
        <v>143</v>
      </c>
      <c r="AA46" s="185">
        <v>147</v>
      </c>
      <c r="AB46" s="185">
        <v>151</v>
      </c>
      <c r="AC46" s="185">
        <v>156</v>
      </c>
      <c r="AD46" s="203">
        <f t="shared" si="0"/>
        <v>735</v>
      </c>
      <c r="AE46" s="185">
        <v>138</v>
      </c>
      <c r="AF46" s="141" t="s">
        <v>65</v>
      </c>
      <c r="AG46" s="185"/>
      <c r="AH46" s="183"/>
      <c r="AI46" s="185">
        <v>143</v>
      </c>
      <c r="AJ46" s="141" t="s">
        <v>65</v>
      </c>
      <c r="AK46" s="185"/>
      <c r="AL46" s="183"/>
      <c r="AM46" s="185">
        <v>147</v>
      </c>
      <c r="AN46" s="141" t="s">
        <v>65</v>
      </c>
      <c r="AO46" s="185"/>
      <c r="AP46" s="183"/>
      <c r="AQ46" s="185">
        <v>151</v>
      </c>
      <c r="AR46" s="141" t="s">
        <v>65</v>
      </c>
      <c r="AS46" s="185"/>
      <c r="AT46" s="183"/>
      <c r="AU46" s="185">
        <v>156</v>
      </c>
      <c r="AV46" s="141" t="s">
        <v>65</v>
      </c>
      <c r="AW46" s="185"/>
      <c r="AX46" s="183"/>
      <c r="AY46" s="199">
        <f t="shared" si="2"/>
        <v>735</v>
      </c>
      <c r="AZ46" s="200"/>
      <c r="BA46" s="200"/>
      <c r="BB46" s="200"/>
      <c r="BC46" s="200"/>
      <c r="BD46" s="200"/>
      <c r="BE46" s="200"/>
      <c r="BF46" s="200"/>
      <c r="BG46" s="200"/>
    </row>
    <row r="47" spans="2:59" s="1" customFormat="1" ht="89.25" x14ac:dyDescent="0.25">
      <c r="B47" s="439"/>
      <c r="C47" s="442"/>
      <c r="D47" s="138" t="s">
        <v>271</v>
      </c>
      <c r="E47" s="295">
        <v>2.5000000000000001E-2</v>
      </c>
      <c r="F47" s="211" t="s">
        <v>59</v>
      </c>
      <c r="G47" s="140" t="s">
        <v>825</v>
      </c>
      <c r="H47" s="140" t="s">
        <v>272</v>
      </c>
      <c r="I47" s="140" t="s">
        <v>273</v>
      </c>
      <c r="J47" s="334" t="s">
        <v>274</v>
      </c>
      <c r="K47" s="188">
        <v>44211</v>
      </c>
      <c r="L47" s="188">
        <v>44926</v>
      </c>
      <c r="M47" s="189" t="s">
        <v>61</v>
      </c>
      <c r="N47" s="138" t="s">
        <v>734</v>
      </c>
      <c r="O47" s="335" t="s">
        <v>275</v>
      </c>
      <c r="P47" s="189" t="s">
        <v>64</v>
      </c>
      <c r="Q47" s="212">
        <v>0</v>
      </c>
      <c r="R47" s="189">
        <v>2020</v>
      </c>
      <c r="S47" s="190">
        <v>0.4</v>
      </c>
      <c r="T47" s="190">
        <v>1</v>
      </c>
      <c r="U47" s="190"/>
      <c r="V47" s="190"/>
      <c r="W47" s="327"/>
      <c r="X47" s="142">
        <v>1</v>
      </c>
      <c r="Y47" s="185">
        <v>185</v>
      </c>
      <c r="Z47" s="185">
        <v>191</v>
      </c>
      <c r="AA47" s="185"/>
      <c r="AB47" s="185"/>
      <c r="AC47" s="185"/>
      <c r="AD47" s="203">
        <f t="shared" si="0"/>
        <v>376</v>
      </c>
      <c r="AE47" s="185"/>
      <c r="AF47" s="141" t="s">
        <v>65</v>
      </c>
      <c r="AG47" s="185"/>
      <c r="AH47" s="141"/>
      <c r="AI47" s="185"/>
      <c r="AJ47" s="141" t="s">
        <v>65</v>
      </c>
      <c r="AK47" s="185"/>
      <c r="AL47" s="183"/>
      <c r="AM47" s="185"/>
      <c r="AN47" s="141" t="s">
        <v>65</v>
      </c>
      <c r="AO47" s="185"/>
      <c r="AP47" s="183"/>
      <c r="AQ47" s="185"/>
      <c r="AR47" s="183"/>
      <c r="AS47" s="185"/>
      <c r="AT47" s="183"/>
      <c r="AU47" s="185"/>
      <c r="AV47" s="183"/>
      <c r="AW47" s="185"/>
      <c r="AX47" s="183"/>
      <c r="AY47" s="199" t="str">
        <f t="shared" si="2"/>
        <v/>
      </c>
      <c r="AZ47" s="200"/>
      <c r="BA47" s="200"/>
      <c r="BB47" s="200"/>
      <c r="BC47" s="200"/>
      <c r="BD47" s="200"/>
      <c r="BE47" s="200"/>
      <c r="BF47" s="200"/>
      <c r="BG47" s="200"/>
    </row>
    <row r="48" spans="2:59" s="1" customFormat="1" ht="127.5" x14ac:dyDescent="0.25">
      <c r="B48" s="439"/>
      <c r="C48" s="442"/>
      <c r="D48" s="29" t="s">
        <v>276</v>
      </c>
      <c r="E48" s="295">
        <v>2.5000000000000001E-2</v>
      </c>
      <c r="F48" s="211" t="s">
        <v>59</v>
      </c>
      <c r="G48" s="280" t="s">
        <v>116</v>
      </c>
      <c r="H48" s="280" t="s">
        <v>277</v>
      </c>
      <c r="I48" s="280" t="s">
        <v>278</v>
      </c>
      <c r="J48" s="302" t="s">
        <v>279</v>
      </c>
      <c r="K48" s="188">
        <v>44211</v>
      </c>
      <c r="L48" s="188">
        <v>45291</v>
      </c>
      <c r="M48" s="189" t="s">
        <v>61</v>
      </c>
      <c r="N48" s="138" t="s">
        <v>280</v>
      </c>
      <c r="O48" s="138" t="s">
        <v>794</v>
      </c>
      <c r="P48" s="191" t="s">
        <v>64</v>
      </c>
      <c r="Q48" s="209">
        <v>0</v>
      </c>
      <c r="R48" s="191">
        <v>2020</v>
      </c>
      <c r="S48" s="192">
        <v>0.4</v>
      </c>
      <c r="T48" s="192">
        <v>0.6</v>
      </c>
      <c r="U48" s="192">
        <v>1</v>
      </c>
      <c r="V48" s="149"/>
      <c r="W48" s="149"/>
      <c r="X48" s="142">
        <v>1</v>
      </c>
      <c r="Y48" s="185">
        <v>300</v>
      </c>
      <c r="Z48" s="185">
        <v>300</v>
      </c>
      <c r="AA48" s="185"/>
      <c r="AB48" s="185"/>
      <c r="AC48" s="185"/>
      <c r="AD48" s="203">
        <f t="shared" si="0"/>
        <v>600</v>
      </c>
      <c r="AE48" s="185">
        <v>300</v>
      </c>
      <c r="AF48" s="149" t="s">
        <v>65</v>
      </c>
      <c r="AG48" s="185"/>
      <c r="AH48" s="158"/>
      <c r="AI48" s="185">
        <v>300</v>
      </c>
      <c r="AJ48" s="149" t="s">
        <v>65</v>
      </c>
      <c r="AK48" s="185"/>
      <c r="AL48" s="158"/>
      <c r="AM48" s="185"/>
      <c r="AN48" s="149" t="s">
        <v>65</v>
      </c>
      <c r="AO48" s="185"/>
      <c r="AP48" s="158"/>
      <c r="AQ48" s="185"/>
      <c r="AR48" s="158"/>
      <c r="AS48" s="185"/>
      <c r="AT48" s="158"/>
      <c r="AU48" s="185"/>
      <c r="AV48" s="158"/>
      <c r="AW48" s="185"/>
      <c r="AX48" s="158"/>
      <c r="AY48" s="199">
        <f t="shared" si="2"/>
        <v>600</v>
      </c>
      <c r="AZ48" s="200"/>
      <c r="BA48" s="200"/>
      <c r="BB48" s="200"/>
      <c r="BC48" s="200"/>
      <c r="BD48" s="200"/>
      <c r="BE48" s="200"/>
      <c r="BF48" s="200"/>
      <c r="BG48" s="200"/>
    </row>
    <row r="49" spans="2:59" s="1" customFormat="1" ht="127.5" x14ac:dyDescent="0.25">
      <c r="B49" s="439"/>
      <c r="C49" s="442"/>
      <c r="D49" s="157" t="s">
        <v>281</v>
      </c>
      <c r="E49" s="295">
        <v>2.5000000000000001E-2</v>
      </c>
      <c r="F49" s="211" t="s">
        <v>59</v>
      </c>
      <c r="G49" s="140" t="s">
        <v>282</v>
      </c>
      <c r="H49" s="139" t="s">
        <v>283</v>
      </c>
      <c r="I49" s="140" t="s">
        <v>284</v>
      </c>
      <c r="J49" s="141" t="s">
        <v>285</v>
      </c>
      <c r="K49" s="156">
        <v>44211</v>
      </c>
      <c r="L49" s="143">
        <v>46022</v>
      </c>
      <c r="M49" s="141" t="s">
        <v>90</v>
      </c>
      <c r="N49" s="262" t="s">
        <v>286</v>
      </c>
      <c r="O49" s="273" t="s">
        <v>287</v>
      </c>
      <c r="P49" s="144" t="s">
        <v>64</v>
      </c>
      <c r="Q49" s="142">
        <v>0</v>
      </c>
      <c r="R49" s="145">
        <v>2020</v>
      </c>
      <c r="S49" s="327">
        <v>0.25</v>
      </c>
      <c r="T49" s="327">
        <v>0.35</v>
      </c>
      <c r="U49" s="327">
        <v>0.5</v>
      </c>
      <c r="V49" s="327">
        <v>0.75</v>
      </c>
      <c r="W49" s="327">
        <v>1</v>
      </c>
      <c r="X49" s="327">
        <v>1</v>
      </c>
      <c r="Y49" s="185">
        <v>656</v>
      </c>
      <c r="Z49" s="185">
        <v>675.68</v>
      </c>
      <c r="AA49" s="185">
        <v>695</v>
      </c>
      <c r="AB49" s="185">
        <v>716</v>
      </c>
      <c r="AC49" s="185">
        <v>738</v>
      </c>
      <c r="AD49" s="203">
        <f t="shared" si="0"/>
        <v>3480.68</v>
      </c>
      <c r="AE49" s="185">
        <v>656</v>
      </c>
      <c r="AF49" s="186" t="s">
        <v>77</v>
      </c>
      <c r="AG49" s="185"/>
      <c r="AH49" s="208"/>
      <c r="AI49" s="185">
        <v>675.68</v>
      </c>
      <c r="AJ49" s="186" t="s">
        <v>77</v>
      </c>
      <c r="AK49" s="185"/>
      <c r="AL49" s="208"/>
      <c r="AM49" s="185">
        <v>695</v>
      </c>
      <c r="AN49" s="186" t="s">
        <v>77</v>
      </c>
      <c r="AO49" s="185"/>
      <c r="AP49" s="208"/>
      <c r="AQ49" s="185">
        <v>716</v>
      </c>
      <c r="AR49" s="186" t="s">
        <v>77</v>
      </c>
      <c r="AS49" s="185"/>
      <c r="AT49" s="208"/>
      <c r="AU49" s="185">
        <v>738</v>
      </c>
      <c r="AV49" s="186" t="s">
        <v>77</v>
      </c>
      <c r="AW49" s="185"/>
      <c r="AX49" s="208"/>
      <c r="AY49" s="199">
        <f t="shared" si="2"/>
        <v>3480.68</v>
      </c>
      <c r="AZ49" s="200"/>
      <c r="BA49" s="200"/>
      <c r="BB49" s="200"/>
      <c r="BC49" s="200"/>
      <c r="BD49" s="200"/>
      <c r="BE49" s="200"/>
      <c r="BF49" s="200"/>
      <c r="BG49" s="200"/>
    </row>
    <row r="50" spans="2:59" s="1" customFormat="1" ht="165.75" x14ac:dyDescent="0.25">
      <c r="B50" s="439"/>
      <c r="C50" s="442"/>
      <c r="D50" s="157" t="s">
        <v>288</v>
      </c>
      <c r="E50" s="295">
        <v>2.5000000000000001E-2</v>
      </c>
      <c r="F50" s="211" t="s">
        <v>59</v>
      </c>
      <c r="G50" s="140" t="s">
        <v>578</v>
      </c>
      <c r="H50" s="140" t="s">
        <v>735</v>
      </c>
      <c r="I50" s="140" t="s">
        <v>289</v>
      </c>
      <c r="J50" s="141" t="s">
        <v>290</v>
      </c>
      <c r="K50" s="156">
        <v>44211</v>
      </c>
      <c r="L50" s="143">
        <v>46022</v>
      </c>
      <c r="M50" s="141" t="s">
        <v>90</v>
      </c>
      <c r="N50" s="255" t="s">
        <v>291</v>
      </c>
      <c r="O50" s="126" t="s">
        <v>292</v>
      </c>
      <c r="P50" s="144" t="s">
        <v>64</v>
      </c>
      <c r="Q50" s="142">
        <v>0</v>
      </c>
      <c r="R50" s="145">
        <v>2020</v>
      </c>
      <c r="S50" s="327">
        <v>0.25</v>
      </c>
      <c r="T50" s="327">
        <v>0.5</v>
      </c>
      <c r="U50" s="327">
        <v>0.7</v>
      </c>
      <c r="V50" s="327">
        <v>0.9</v>
      </c>
      <c r="W50" s="327">
        <v>1</v>
      </c>
      <c r="X50" s="327">
        <v>1</v>
      </c>
      <c r="Y50" s="185">
        <v>50</v>
      </c>
      <c r="Z50" s="185">
        <v>50</v>
      </c>
      <c r="AA50" s="185">
        <v>3000</v>
      </c>
      <c r="AB50" s="185">
        <v>2000</v>
      </c>
      <c r="AC50" s="185">
        <v>200</v>
      </c>
      <c r="AD50" s="203">
        <f t="shared" si="0"/>
        <v>5300</v>
      </c>
      <c r="AE50" s="185">
        <v>50</v>
      </c>
      <c r="AF50" s="141" t="s">
        <v>97</v>
      </c>
      <c r="AG50" s="185"/>
      <c r="AH50" s="183"/>
      <c r="AI50" s="185">
        <v>50</v>
      </c>
      <c r="AJ50" s="141" t="s">
        <v>97</v>
      </c>
      <c r="AK50" s="185"/>
      <c r="AL50" s="183"/>
      <c r="AM50" s="185">
        <v>3000</v>
      </c>
      <c r="AN50" s="141" t="s">
        <v>97</v>
      </c>
      <c r="AO50" s="185"/>
      <c r="AP50" s="183"/>
      <c r="AQ50" s="185">
        <v>2000</v>
      </c>
      <c r="AR50" s="141" t="s">
        <v>97</v>
      </c>
      <c r="AS50" s="185"/>
      <c r="AT50" s="183"/>
      <c r="AU50" s="185">
        <v>200</v>
      </c>
      <c r="AV50" s="141" t="s">
        <v>97</v>
      </c>
      <c r="AW50" s="185"/>
      <c r="AX50" s="183"/>
      <c r="AY50" s="199">
        <f t="shared" si="2"/>
        <v>5300</v>
      </c>
      <c r="AZ50" s="200"/>
      <c r="BA50" s="200"/>
      <c r="BB50" s="200"/>
      <c r="BC50" s="200"/>
      <c r="BD50" s="200"/>
      <c r="BE50" s="200"/>
      <c r="BF50" s="200"/>
      <c r="BG50" s="200"/>
    </row>
    <row r="51" spans="2:59" s="1" customFormat="1" ht="153" x14ac:dyDescent="0.25">
      <c r="B51" s="439"/>
      <c r="C51" s="442"/>
      <c r="D51" s="157" t="s">
        <v>293</v>
      </c>
      <c r="E51" s="295">
        <v>2.5000000000000001E-2</v>
      </c>
      <c r="F51" s="211" t="s">
        <v>59</v>
      </c>
      <c r="G51" s="280" t="s">
        <v>294</v>
      </c>
      <c r="H51" s="280" t="s">
        <v>295</v>
      </c>
      <c r="I51" s="280" t="s">
        <v>296</v>
      </c>
      <c r="J51" s="303" t="s">
        <v>297</v>
      </c>
      <c r="K51" s="156">
        <v>44211</v>
      </c>
      <c r="L51" s="143">
        <v>46022</v>
      </c>
      <c r="M51" s="141" t="s">
        <v>90</v>
      </c>
      <c r="N51" s="262" t="s">
        <v>298</v>
      </c>
      <c r="O51" s="273" t="s">
        <v>299</v>
      </c>
      <c r="P51" s="144" t="s">
        <v>64</v>
      </c>
      <c r="Q51" s="142">
        <v>0</v>
      </c>
      <c r="R51" s="145">
        <v>2020</v>
      </c>
      <c r="S51" s="327">
        <v>0.25</v>
      </c>
      <c r="T51" s="327">
        <v>0.35</v>
      </c>
      <c r="U51" s="327">
        <v>0.5</v>
      </c>
      <c r="V51" s="327">
        <v>0.75</v>
      </c>
      <c r="W51" s="327">
        <v>1</v>
      </c>
      <c r="X51" s="327">
        <v>1</v>
      </c>
      <c r="Y51" s="185">
        <v>331</v>
      </c>
      <c r="Z51" s="185">
        <v>331</v>
      </c>
      <c r="AA51" s="185">
        <v>331</v>
      </c>
      <c r="AB51" s="185">
        <v>331</v>
      </c>
      <c r="AC51" s="185">
        <v>331</v>
      </c>
      <c r="AD51" s="203">
        <f t="shared" si="0"/>
        <v>1655</v>
      </c>
      <c r="AE51" s="185">
        <v>331</v>
      </c>
      <c r="AF51" s="141" t="s">
        <v>77</v>
      </c>
      <c r="AG51" s="185"/>
      <c r="AH51" s="183"/>
      <c r="AI51" s="185">
        <v>331</v>
      </c>
      <c r="AJ51" s="141" t="s">
        <v>77</v>
      </c>
      <c r="AK51" s="185"/>
      <c r="AL51" s="183"/>
      <c r="AM51" s="185">
        <v>331</v>
      </c>
      <c r="AN51" s="141" t="s">
        <v>77</v>
      </c>
      <c r="AO51" s="185"/>
      <c r="AP51" s="183"/>
      <c r="AQ51" s="185">
        <v>331</v>
      </c>
      <c r="AR51" s="141" t="s">
        <v>77</v>
      </c>
      <c r="AS51" s="185"/>
      <c r="AT51" s="183"/>
      <c r="AU51" s="185">
        <v>331</v>
      </c>
      <c r="AV51" s="141" t="s">
        <v>77</v>
      </c>
      <c r="AW51" s="185"/>
      <c r="AX51" s="183"/>
      <c r="AY51" s="199">
        <f t="shared" si="2"/>
        <v>1655</v>
      </c>
      <c r="AZ51" s="200"/>
      <c r="BA51" s="200"/>
      <c r="BB51" s="200"/>
      <c r="BC51" s="200"/>
      <c r="BD51" s="200"/>
      <c r="BE51" s="200"/>
      <c r="BF51" s="200"/>
      <c r="BG51" s="200"/>
    </row>
    <row r="52" spans="2:59" s="1" customFormat="1" ht="102" x14ac:dyDescent="0.25">
      <c r="B52" s="439"/>
      <c r="C52" s="442"/>
      <c r="D52" s="138" t="s">
        <v>300</v>
      </c>
      <c r="E52" s="295">
        <v>2.5000000000000001E-2</v>
      </c>
      <c r="F52" s="211" t="s">
        <v>59</v>
      </c>
      <c r="G52" s="140" t="s">
        <v>301</v>
      </c>
      <c r="H52" s="140" t="s">
        <v>302</v>
      </c>
      <c r="I52" s="140" t="s">
        <v>303</v>
      </c>
      <c r="J52" s="141" t="s">
        <v>304</v>
      </c>
      <c r="K52" s="156">
        <v>44211</v>
      </c>
      <c r="L52" s="143">
        <v>46022</v>
      </c>
      <c r="M52" s="141" t="s">
        <v>90</v>
      </c>
      <c r="N52" s="262" t="s">
        <v>305</v>
      </c>
      <c r="O52" s="273" t="s">
        <v>306</v>
      </c>
      <c r="P52" s="141" t="s">
        <v>64</v>
      </c>
      <c r="Q52" s="142">
        <v>0</v>
      </c>
      <c r="R52" s="145">
        <v>2020</v>
      </c>
      <c r="S52" s="327">
        <v>0.25</v>
      </c>
      <c r="T52" s="327">
        <v>0.35</v>
      </c>
      <c r="U52" s="327">
        <v>0.5</v>
      </c>
      <c r="V52" s="327">
        <v>0.75</v>
      </c>
      <c r="W52" s="327">
        <v>1</v>
      </c>
      <c r="X52" s="327">
        <v>1</v>
      </c>
      <c r="Y52" s="185"/>
      <c r="Z52" s="185"/>
      <c r="AA52" s="185"/>
      <c r="AB52" s="185"/>
      <c r="AC52" s="185"/>
      <c r="AD52" s="203" t="str">
        <f t="shared" si="0"/>
        <v/>
      </c>
      <c r="AE52" s="185"/>
      <c r="AF52" s="141" t="s">
        <v>65</v>
      </c>
      <c r="AG52" s="185"/>
      <c r="AH52" s="183"/>
      <c r="AI52" s="185"/>
      <c r="AJ52" s="141" t="s">
        <v>65</v>
      </c>
      <c r="AK52" s="185"/>
      <c r="AL52" s="183"/>
      <c r="AM52" s="185"/>
      <c r="AN52" s="141" t="s">
        <v>65</v>
      </c>
      <c r="AO52" s="185"/>
      <c r="AP52" s="183"/>
      <c r="AQ52" s="185"/>
      <c r="AR52" s="141" t="s">
        <v>65</v>
      </c>
      <c r="AS52" s="185"/>
      <c r="AT52" s="183"/>
      <c r="AU52" s="185"/>
      <c r="AV52" s="141" t="s">
        <v>65</v>
      </c>
      <c r="AW52" s="185"/>
      <c r="AX52" s="183"/>
      <c r="AY52" s="199" t="str">
        <f t="shared" si="2"/>
        <v/>
      </c>
      <c r="AZ52" s="200"/>
      <c r="BA52" s="200"/>
      <c r="BB52" s="200"/>
      <c r="BC52" s="200"/>
      <c r="BD52" s="200"/>
      <c r="BE52" s="200"/>
      <c r="BF52" s="200"/>
      <c r="BG52" s="200"/>
    </row>
    <row r="53" spans="2:59" s="1" customFormat="1" ht="127.5" x14ac:dyDescent="0.25">
      <c r="B53" s="440"/>
      <c r="C53" s="443"/>
      <c r="D53" s="138" t="s">
        <v>795</v>
      </c>
      <c r="E53" s="295">
        <v>2.5000000000000001E-2</v>
      </c>
      <c r="F53" s="211" t="s">
        <v>59</v>
      </c>
      <c r="G53" s="140" t="s">
        <v>86</v>
      </c>
      <c r="H53" s="140" t="s">
        <v>87</v>
      </c>
      <c r="I53" s="140" t="s">
        <v>88</v>
      </c>
      <c r="J53" s="141" t="s">
        <v>89</v>
      </c>
      <c r="K53" s="156">
        <v>44576</v>
      </c>
      <c r="L53" s="143">
        <v>45291</v>
      </c>
      <c r="M53" s="141" t="s">
        <v>90</v>
      </c>
      <c r="N53" s="255" t="s">
        <v>796</v>
      </c>
      <c r="O53" s="126" t="s">
        <v>797</v>
      </c>
      <c r="P53" s="141" t="s">
        <v>64</v>
      </c>
      <c r="Q53" s="142">
        <v>0</v>
      </c>
      <c r="R53" s="145">
        <v>2021</v>
      </c>
      <c r="S53" s="327"/>
      <c r="T53" s="327">
        <v>0.4</v>
      </c>
      <c r="U53" s="327">
        <v>1</v>
      </c>
      <c r="V53" s="327"/>
      <c r="W53" s="327"/>
      <c r="X53" s="327">
        <v>1</v>
      </c>
      <c r="Y53" s="185"/>
      <c r="Z53" s="185">
        <v>120</v>
      </c>
      <c r="AA53" s="185">
        <v>120</v>
      </c>
      <c r="AB53" s="185"/>
      <c r="AC53" s="185"/>
      <c r="AD53" s="203">
        <f t="shared" si="0"/>
        <v>240</v>
      </c>
      <c r="AE53" s="185"/>
      <c r="AF53" s="141"/>
      <c r="AG53" s="185"/>
      <c r="AH53" s="183"/>
      <c r="AI53" s="185">
        <v>120</v>
      </c>
      <c r="AJ53" s="141" t="s">
        <v>65</v>
      </c>
      <c r="AK53" s="185"/>
      <c r="AL53" s="183"/>
      <c r="AM53" s="185">
        <v>120</v>
      </c>
      <c r="AN53" s="141" t="s">
        <v>65</v>
      </c>
      <c r="AO53" s="185"/>
      <c r="AP53" s="183"/>
      <c r="AQ53" s="185"/>
      <c r="AR53" s="183"/>
      <c r="AS53" s="185"/>
      <c r="AT53" s="183"/>
      <c r="AU53" s="185"/>
      <c r="AV53" s="183"/>
      <c r="AW53" s="185"/>
      <c r="AX53" s="183"/>
      <c r="AY53" s="199">
        <f t="shared" si="2"/>
        <v>240</v>
      </c>
      <c r="AZ53" s="200"/>
      <c r="BA53" s="200"/>
      <c r="BB53" s="200"/>
      <c r="BC53" s="200"/>
      <c r="BD53" s="200"/>
      <c r="BE53" s="200"/>
      <c r="BF53" s="200"/>
      <c r="BG53" s="200"/>
    </row>
    <row r="54" spans="2:59" s="1" customFormat="1" ht="165.75" x14ac:dyDescent="0.25">
      <c r="B54" s="438" t="s">
        <v>307</v>
      </c>
      <c r="C54" s="441">
        <v>0.2</v>
      </c>
      <c r="D54" s="138" t="s">
        <v>308</v>
      </c>
      <c r="E54" s="336">
        <v>0.01</v>
      </c>
      <c r="F54" s="211" t="s">
        <v>59</v>
      </c>
      <c r="G54" s="140" t="s">
        <v>108</v>
      </c>
      <c r="H54" s="140" t="s">
        <v>309</v>
      </c>
      <c r="I54" s="140" t="s">
        <v>310</v>
      </c>
      <c r="J54" s="141" t="s">
        <v>311</v>
      </c>
      <c r="K54" s="281">
        <v>44211</v>
      </c>
      <c r="L54" s="143">
        <v>45291</v>
      </c>
      <c r="M54" s="189" t="s">
        <v>61</v>
      </c>
      <c r="N54" s="275" t="s">
        <v>312</v>
      </c>
      <c r="O54" s="276" t="s">
        <v>798</v>
      </c>
      <c r="P54" s="141" t="s">
        <v>64</v>
      </c>
      <c r="Q54" s="142">
        <v>0</v>
      </c>
      <c r="R54" s="145">
        <v>2020</v>
      </c>
      <c r="S54" s="327">
        <v>0.5</v>
      </c>
      <c r="T54" s="327">
        <v>0.6</v>
      </c>
      <c r="U54" s="327">
        <v>1</v>
      </c>
      <c r="V54" s="327"/>
      <c r="W54" s="327"/>
      <c r="X54" s="327">
        <v>1</v>
      </c>
      <c r="Y54" s="185">
        <v>60</v>
      </c>
      <c r="Z54" s="185">
        <v>24</v>
      </c>
      <c r="AA54" s="185">
        <v>12</v>
      </c>
      <c r="AB54" s="287"/>
      <c r="AC54" s="185"/>
      <c r="AD54" s="203">
        <f t="shared" si="0"/>
        <v>96</v>
      </c>
      <c r="AE54" s="185">
        <v>60</v>
      </c>
      <c r="AF54" s="141" t="s">
        <v>65</v>
      </c>
      <c r="AG54" s="185"/>
      <c r="AH54" s="183"/>
      <c r="AI54" s="185">
        <v>24</v>
      </c>
      <c r="AJ54" s="141" t="s">
        <v>65</v>
      </c>
      <c r="AK54" s="185"/>
      <c r="AL54" s="183"/>
      <c r="AM54" s="185">
        <v>12</v>
      </c>
      <c r="AN54" s="141" t="s">
        <v>65</v>
      </c>
      <c r="AO54" s="185"/>
      <c r="AP54" s="183"/>
      <c r="AQ54" s="287"/>
      <c r="AR54" s="265"/>
      <c r="AS54" s="185"/>
      <c r="AT54" s="183"/>
      <c r="AU54" s="185"/>
      <c r="AV54" s="183"/>
      <c r="AW54" s="185"/>
      <c r="AX54" s="183"/>
      <c r="AY54" s="199">
        <f t="shared" si="2"/>
        <v>96</v>
      </c>
      <c r="AZ54" s="200"/>
      <c r="BA54" s="200"/>
      <c r="BB54" s="200"/>
      <c r="BC54" s="200"/>
      <c r="BD54" s="200"/>
      <c r="BE54" s="200"/>
      <c r="BF54" s="200"/>
      <c r="BG54" s="200"/>
    </row>
    <row r="55" spans="2:59" s="1" customFormat="1" ht="127.5" x14ac:dyDescent="0.25">
      <c r="B55" s="439"/>
      <c r="C55" s="442"/>
      <c r="D55" s="138" t="s">
        <v>736</v>
      </c>
      <c r="E55" s="336">
        <v>0.01</v>
      </c>
      <c r="F55" s="211" t="s">
        <v>59</v>
      </c>
      <c r="G55" s="140" t="s">
        <v>313</v>
      </c>
      <c r="H55" s="140" t="s">
        <v>314</v>
      </c>
      <c r="I55" s="140" t="s">
        <v>315</v>
      </c>
      <c r="J55" s="141" t="s">
        <v>316</v>
      </c>
      <c r="K55" s="156">
        <v>44211</v>
      </c>
      <c r="L55" s="143">
        <v>46022</v>
      </c>
      <c r="M55" s="141" t="s">
        <v>90</v>
      </c>
      <c r="N55" s="138" t="s">
        <v>317</v>
      </c>
      <c r="O55" s="138" t="s">
        <v>737</v>
      </c>
      <c r="P55" s="141" t="s">
        <v>64</v>
      </c>
      <c r="Q55" s="142">
        <v>0</v>
      </c>
      <c r="R55" s="145">
        <v>2020</v>
      </c>
      <c r="S55" s="327">
        <v>0.2</v>
      </c>
      <c r="T55" s="327">
        <v>0.4</v>
      </c>
      <c r="U55" s="327">
        <v>0.6</v>
      </c>
      <c r="V55" s="327">
        <v>0.8</v>
      </c>
      <c r="W55" s="327">
        <v>1</v>
      </c>
      <c r="X55" s="327">
        <v>1</v>
      </c>
      <c r="Y55" s="185">
        <v>216</v>
      </c>
      <c r="Z55" s="185">
        <v>216</v>
      </c>
      <c r="AA55" s="185">
        <v>216</v>
      </c>
      <c r="AB55" s="185">
        <v>216</v>
      </c>
      <c r="AC55" s="185">
        <v>216</v>
      </c>
      <c r="AD55" s="203">
        <f t="shared" si="0"/>
        <v>1080</v>
      </c>
      <c r="AE55" s="185">
        <v>216</v>
      </c>
      <c r="AF55" s="141" t="s">
        <v>77</v>
      </c>
      <c r="AG55" s="185"/>
      <c r="AH55" s="183"/>
      <c r="AI55" s="185">
        <v>216</v>
      </c>
      <c r="AJ55" s="141" t="s">
        <v>77</v>
      </c>
      <c r="AK55" s="185"/>
      <c r="AL55" s="183"/>
      <c r="AM55" s="185">
        <v>216</v>
      </c>
      <c r="AN55" s="141" t="s">
        <v>77</v>
      </c>
      <c r="AO55" s="185"/>
      <c r="AP55" s="183"/>
      <c r="AQ55" s="185">
        <v>216</v>
      </c>
      <c r="AR55" s="141" t="s">
        <v>77</v>
      </c>
      <c r="AS55" s="185"/>
      <c r="AT55" s="183"/>
      <c r="AU55" s="185">
        <v>216</v>
      </c>
      <c r="AV55" s="141" t="s">
        <v>77</v>
      </c>
      <c r="AW55" s="185"/>
      <c r="AX55" s="183"/>
      <c r="AY55" s="199">
        <f t="shared" si="2"/>
        <v>1080</v>
      </c>
      <c r="AZ55" s="200"/>
      <c r="BA55" s="200"/>
      <c r="BB55" s="200"/>
      <c r="BC55" s="200"/>
      <c r="BD55" s="200"/>
      <c r="BE55" s="200"/>
      <c r="BF55" s="200"/>
      <c r="BG55" s="200"/>
    </row>
    <row r="56" spans="2:59" s="1" customFormat="1" ht="191.25" x14ac:dyDescent="0.25">
      <c r="B56" s="439"/>
      <c r="C56" s="442"/>
      <c r="D56" s="157" t="s">
        <v>318</v>
      </c>
      <c r="E56" s="336">
        <v>0.01</v>
      </c>
      <c r="F56" s="211" t="s">
        <v>59</v>
      </c>
      <c r="G56" s="140" t="s">
        <v>170</v>
      </c>
      <c r="H56" s="140" t="s">
        <v>319</v>
      </c>
      <c r="I56" s="140" t="s">
        <v>799</v>
      </c>
      <c r="J56" s="141" t="s">
        <v>320</v>
      </c>
      <c r="K56" s="156">
        <v>44270</v>
      </c>
      <c r="L56" s="156">
        <v>44926</v>
      </c>
      <c r="M56" s="141" t="s">
        <v>61</v>
      </c>
      <c r="N56" s="157" t="s">
        <v>800</v>
      </c>
      <c r="O56" s="258" t="s">
        <v>801</v>
      </c>
      <c r="P56" s="141" t="s">
        <v>64</v>
      </c>
      <c r="Q56" s="211">
        <v>0</v>
      </c>
      <c r="R56" s="141">
        <v>2020</v>
      </c>
      <c r="S56" s="327">
        <v>0.4</v>
      </c>
      <c r="T56" s="327">
        <v>1</v>
      </c>
      <c r="U56" s="327"/>
      <c r="V56" s="327"/>
      <c r="W56" s="141"/>
      <c r="X56" s="327">
        <v>1</v>
      </c>
      <c r="Y56" s="185">
        <v>5</v>
      </c>
      <c r="Z56" s="185">
        <v>6.8000000000000007</v>
      </c>
      <c r="AA56" s="185"/>
      <c r="AB56" s="185"/>
      <c r="AC56" s="185"/>
      <c r="AD56" s="203">
        <f t="shared" si="0"/>
        <v>11.8</v>
      </c>
      <c r="AE56" s="185">
        <v>1.8</v>
      </c>
      <c r="AF56" s="141" t="s">
        <v>65</v>
      </c>
      <c r="AG56" s="185">
        <v>3.2</v>
      </c>
      <c r="AH56" s="141" t="s">
        <v>97</v>
      </c>
      <c r="AI56" s="185">
        <v>2.4</v>
      </c>
      <c r="AJ56" s="141" t="s">
        <v>65</v>
      </c>
      <c r="AK56" s="185">
        <v>4.4000000000000004</v>
      </c>
      <c r="AL56" s="141" t="s">
        <v>97</v>
      </c>
      <c r="AM56" s="185"/>
      <c r="AN56" s="141"/>
      <c r="AO56" s="185"/>
      <c r="AP56" s="183"/>
      <c r="AQ56" s="185"/>
      <c r="AR56" s="183"/>
      <c r="AS56" s="185"/>
      <c r="AT56" s="183"/>
      <c r="AU56" s="185"/>
      <c r="AV56" s="183"/>
      <c r="AW56" s="185"/>
      <c r="AX56" s="183"/>
      <c r="AY56" s="199">
        <f t="shared" si="2"/>
        <v>11.8</v>
      </c>
      <c r="AZ56" s="200"/>
      <c r="BA56" s="200"/>
      <c r="BB56" s="200"/>
      <c r="BC56" s="200"/>
      <c r="BD56" s="200"/>
      <c r="BE56" s="200"/>
      <c r="BF56" s="200"/>
      <c r="BG56" s="200"/>
    </row>
    <row r="57" spans="2:59" s="340" customFormat="1" ht="191.25" x14ac:dyDescent="0.25">
      <c r="B57" s="439"/>
      <c r="C57" s="442"/>
      <c r="D57" s="138" t="s">
        <v>738</v>
      </c>
      <c r="E57" s="211">
        <v>0.01</v>
      </c>
      <c r="F57" s="211" t="s">
        <v>703</v>
      </c>
      <c r="G57" s="140" t="s">
        <v>116</v>
      </c>
      <c r="H57" s="140" t="s">
        <v>122</v>
      </c>
      <c r="I57" s="337" t="s">
        <v>740</v>
      </c>
      <c r="J57" s="141" t="s">
        <v>739</v>
      </c>
      <c r="K57" s="188">
        <v>44211</v>
      </c>
      <c r="L57" s="188">
        <v>44926</v>
      </c>
      <c r="M57" s="338" t="s">
        <v>90</v>
      </c>
      <c r="N57" s="338" t="s">
        <v>123</v>
      </c>
      <c r="O57" s="338" t="s">
        <v>802</v>
      </c>
      <c r="P57" s="189" t="s">
        <v>64</v>
      </c>
      <c r="Q57" s="341">
        <v>0</v>
      </c>
      <c r="R57" s="189">
        <v>2020</v>
      </c>
      <c r="S57" s="339">
        <v>0.5</v>
      </c>
      <c r="T57" s="339">
        <v>1</v>
      </c>
      <c r="U57" s="339"/>
      <c r="V57" s="339"/>
      <c r="W57" s="339"/>
      <c r="X57" s="339">
        <v>1</v>
      </c>
      <c r="Y57" s="354">
        <v>800</v>
      </c>
      <c r="Z57" s="354">
        <v>800</v>
      </c>
      <c r="AA57" s="183"/>
      <c r="AB57" s="183"/>
      <c r="AC57" s="183"/>
      <c r="AD57" s="355">
        <f>SUBTOTAL(9,Y57:AC57)</f>
        <v>1600</v>
      </c>
      <c r="AE57" s="185">
        <v>800</v>
      </c>
      <c r="AF57" s="141" t="s">
        <v>65</v>
      </c>
      <c r="AG57" s="185"/>
      <c r="AH57" s="183"/>
      <c r="AI57" s="185">
        <v>800</v>
      </c>
      <c r="AJ57" s="141" t="s">
        <v>65</v>
      </c>
      <c r="AK57" s="185"/>
      <c r="AL57" s="183"/>
      <c r="AM57" s="185"/>
      <c r="AN57" s="141"/>
      <c r="AO57" s="185"/>
      <c r="AP57" s="183"/>
      <c r="AQ57" s="185"/>
      <c r="AR57" s="141"/>
      <c r="AS57" s="185"/>
      <c r="AT57" s="183"/>
      <c r="AU57" s="185"/>
      <c r="AV57" s="183"/>
      <c r="AW57" s="185"/>
      <c r="AX57" s="183"/>
      <c r="AY57" s="199">
        <f t="shared" ref="AY57" si="5">IF(SUM(AE57,AG57,AI57,AK57,AM57,AO57,AQ57,AS57,AU57,AW57)=0,"",SUM(AE57,AG57,AI57,AK57,AM57,AO57,AQ57,AS57,AU57,AW57))</f>
        <v>1600</v>
      </c>
      <c r="AZ57" s="159"/>
      <c r="BA57" s="159"/>
      <c r="BB57" s="159"/>
      <c r="BC57" s="159"/>
      <c r="BD57" s="159"/>
      <c r="BE57" s="159"/>
      <c r="BF57" s="159"/>
      <c r="BG57" s="159"/>
    </row>
    <row r="58" spans="2:59" s="1" customFormat="1" ht="153" x14ac:dyDescent="0.25">
      <c r="B58" s="439"/>
      <c r="C58" s="442"/>
      <c r="D58" s="157" t="s">
        <v>741</v>
      </c>
      <c r="E58" s="336">
        <v>0.01</v>
      </c>
      <c r="F58" s="211" t="s">
        <v>704</v>
      </c>
      <c r="G58" s="342" t="s">
        <v>210</v>
      </c>
      <c r="H58" s="342" t="s">
        <v>709</v>
      </c>
      <c r="I58" s="342" t="s">
        <v>700</v>
      </c>
      <c r="J58" s="342" t="s">
        <v>701</v>
      </c>
      <c r="K58" s="380">
        <v>44197</v>
      </c>
      <c r="L58" s="380">
        <v>44926</v>
      </c>
      <c r="M58" s="141" t="s">
        <v>90</v>
      </c>
      <c r="N58" s="342" t="s">
        <v>702</v>
      </c>
      <c r="O58" s="342" t="s">
        <v>742</v>
      </c>
      <c r="P58" s="343" t="s">
        <v>64</v>
      </c>
      <c r="Q58" s="344">
        <v>0</v>
      </c>
      <c r="R58" s="343">
        <v>2020</v>
      </c>
      <c r="S58" s="344">
        <v>0.5</v>
      </c>
      <c r="T58" s="344">
        <v>1</v>
      </c>
      <c r="U58" s="344"/>
      <c r="V58" s="344"/>
      <c r="W58" s="344"/>
      <c r="X58" s="344">
        <v>1</v>
      </c>
      <c r="Y58" s="344"/>
      <c r="Z58" s="185"/>
      <c r="AA58" s="185"/>
      <c r="AB58" s="185"/>
      <c r="AC58" s="185"/>
      <c r="AD58" s="203"/>
      <c r="AE58" s="185"/>
      <c r="AF58" s="141" t="s">
        <v>65</v>
      </c>
      <c r="AG58" s="185"/>
      <c r="AH58" s="141"/>
      <c r="AI58" s="185"/>
      <c r="AJ58" s="141" t="s">
        <v>65</v>
      </c>
      <c r="AK58" s="185"/>
      <c r="AL58" s="141"/>
      <c r="AM58" s="185"/>
      <c r="AN58" s="141"/>
      <c r="AO58" s="185"/>
      <c r="AP58" s="183"/>
      <c r="AQ58" s="185"/>
      <c r="AR58" s="183"/>
      <c r="AS58" s="185"/>
      <c r="AT58" s="183"/>
      <c r="AU58" s="185"/>
      <c r="AV58" s="183"/>
      <c r="AW58" s="185"/>
      <c r="AX58" s="183"/>
      <c r="AY58" s="199"/>
      <c r="AZ58" s="200"/>
      <c r="BA58" s="200"/>
      <c r="BB58" s="200"/>
      <c r="BC58" s="200"/>
      <c r="BD58" s="200"/>
      <c r="BE58" s="200"/>
      <c r="BF58" s="200"/>
      <c r="BG58" s="200"/>
    </row>
    <row r="59" spans="2:59" s="1" customFormat="1" ht="191.25" x14ac:dyDescent="0.25">
      <c r="B59" s="439"/>
      <c r="C59" s="442"/>
      <c r="D59" s="157" t="s">
        <v>743</v>
      </c>
      <c r="E59" s="336">
        <v>0.01</v>
      </c>
      <c r="F59" s="211" t="s">
        <v>59</v>
      </c>
      <c r="G59" s="140" t="s">
        <v>116</v>
      </c>
      <c r="H59" s="140" t="s">
        <v>122</v>
      </c>
      <c r="I59" s="140" t="s">
        <v>321</v>
      </c>
      <c r="J59" s="141" t="s">
        <v>322</v>
      </c>
      <c r="K59" s="156">
        <v>44211</v>
      </c>
      <c r="L59" s="156">
        <v>45291</v>
      </c>
      <c r="M59" s="141" t="s">
        <v>90</v>
      </c>
      <c r="N59" s="138" t="s">
        <v>323</v>
      </c>
      <c r="O59" s="138" t="s">
        <v>324</v>
      </c>
      <c r="P59" s="144" t="s">
        <v>64</v>
      </c>
      <c r="Q59" s="142">
        <v>0</v>
      </c>
      <c r="R59" s="145">
        <v>2020</v>
      </c>
      <c r="S59" s="142">
        <v>0.35</v>
      </c>
      <c r="T59" s="142">
        <v>0.7</v>
      </c>
      <c r="U59" s="327">
        <v>1</v>
      </c>
      <c r="V59" s="327"/>
      <c r="W59" s="141"/>
      <c r="X59" s="327">
        <v>1</v>
      </c>
      <c r="Y59" s="185"/>
      <c r="Z59" s="185"/>
      <c r="AA59" s="185"/>
      <c r="AB59" s="185"/>
      <c r="AC59" s="185"/>
      <c r="AD59" s="203" t="str">
        <f t="shared" si="0"/>
        <v/>
      </c>
      <c r="AE59" s="185"/>
      <c r="AF59" s="141" t="s">
        <v>65</v>
      </c>
      <c r="AG59" s="185"/>
      <c r="AH59" s="183"/>
      <c r="AI59" s="185"/>
      <c r="AJ59" s="141" t="s">
        <v>65</v>
      </c>
      <c r="AK59" s="185"/>
      <c r="AL59" s="183"/>
      <c r="AM59" s="185"/>
      <c r="AN59" s="141" t="s">
        <v>65</v>
      </c>
      <c r="AO59" s="185"/>
      <c r="AP59" s="183"/>
      <c r="AQ59" s="185"/>
      <c r="AR59" s="183"/>
      <c r="AS59" s="185"/>
      <c r="AT59" s="183"/>
      <c r="AU59" s="185"/>
      <c r="AV59" s="183"/>
      <c r="AW59" s="185"/>
      <c r="AX59" s="183"/>
      <c r="AY59" s="199" t="str">
        <f t="shared" si="2"/>
        <v/>
      </c>
      <c r="AZ59" s="200"/>
      <c r="BA59" s="200"/>
      <c r="BB59" s="200"/>
      <c r="BC59" s="200"/>
      <c r="BD59" s="200"/>
      <c r="BE59" s="200"/>
      <c r="BF59" s="200"/>
      <c r="BG59" s="200"/>
    </row>
    <row r="60" spans="2:59" s="1" customFormat="1" ht="140.25" x14ac:dyDescent="0.25">
      <c r="B60" s="439"/>
      <c r="C60" s="442"/>
      <c r="D60" s="157" t="s">
        <v>744</v>
      </c>
      <c r="E60" s="336">
        <v>0.01</v>
      </c>
      <c r="F60" s="211" t="s">
        <v>59</v>
      </c>
      <c r="G60" s="140" t="s">
        <v>325</v>
      </c>
      <c r="H60" s="140" t="s">
        <v>745</v>
      </c>
      <c r="I60" s="140" t="s">
        <v>746</v>
      </c>
      <c r="J60" s="141" t="s">
        <v>747</v>
      </c>
      <c r="K60" s="156">
        <v>44211</v>
      </c>
      <c r="L60" s="143">
        <v>45291</v>
      </c>
      <c r="M60" s="141" t="s">
        <v>90</v>
      </c>
      <c r="N60" s="138" t="s">
        <v>326</v>
      </c>
      <c r="O60" s="138" t="s">
        <v>327</v>
      </c>
      <c r="P60" s="144" t="s">
        <v>64</v>
      </c>
      <c r="Q60" s="142">
        <v>0</v>
      </c>
      <c r="R60" s="145">
        <v>2020</v>
      </c>
      <c r="S60" s="327">
        <v>0.4</v>
      </c>
      <c r="T60" s="327">
        <v>0.6</v>
      </c>
      <c r="U60" s="327">
        <v>1</v>
      </c>
      <c r="V60" s="327"/>
      <c r="W60" s="327"/>
      <c r="X60" s="327">
        <v>1</v>
      </c>
      <c r="Y60" s="185"/>
      <c r="Z60" s="185"/>
      <c r="AA60" s="185"/>
      <c r="AB60" s="287"/>
      <c r="AC60" s="185"/>
      <c r="AD60" s="203" t="str">
        <f t="shared" si="0"/>
        <v/>
      </c>
      <c r="AE60" s="185"/>
      <c r="AF60" s="141" t="s">
        <v>65</v>
      </c>
      <c r="AG60" s="185"/>
      <c r="AH60" s="183"/>
      <c r="AI60" s="185"/>
      <c r="AJ60" s="141" t="s">
        <v>65</v>
      </c>
      <c r="AK60" s="185"/>
      <c r="AL60" s="183"/>
      <c r="AM60" s="185"/>
      <c r="AN60" s="141" t="s">
        <v>65</v>
      </c>
      <c r="AO60" s="185"/>
      <c r="AP60" s="183"/>
      <c r="AQ60" s="287"/>
      <c r="AR60" s="265"/>
      <c r="AS60" s="185"/>
      <c r="AT60" s="183"/>
      <c r="AU60" s="185"/>
      <c r="AV60" s="183"/>
      <c r="AW60" s="185"/>
      <c r="AX60" s="183"/>
      <c r="AY60" s="199" t="str">
        <f t="shared" si="2"/>
        <v/>
      </c>
      <c r="AZ60" s="200"/>
      <c r="BA60" s="200"/>
      <c r="BB60" s="200"/>
      <c r="BC60" s="200"/>
      <c r="BD60" s="200"/>
      <c r="BE60" s="200"/>
      <c r="BF60" s="200"/>
      <c r="BG60" s="200"/>
    </row>
    <row r="61" spans="2:59" s="1" customFormat="1" ht="127.5" x14ac:dyDescent="0.25">
      <c r="B61" s="439"/>
      <c r="C61" s="442"/>
      <c r="D61" s="157" t="s">
        <v>748</v>
      </c>
      <c r="E61" s="336">
        <v>0.01</v>
      </c>
      <c r="F61" s="209" t="s">
        <v>328</v>
      </c>
      <c r="G61" s="140" t="s">
        <v>100</v>
      </c>
      <c r="H61" s="140" t="s">
        <v>101</v>
      </c>
      <c r="I61" s="140" t="s">
        <v>102</v>
      </c>
      <c r="J61" s="141" t="s">
        <v>103</v>
      </c>
      <c r="K61" s="156">
        <v>44197</v>
      </c>
      <c r="L61" s="143">
        <v>45291</v>
      </c>
      <c r="M61" s="141" t="s">
        <v>90</v>
      </c>
      <c r="N61" s="138" t="s">
        <v>803</v>
      </c>
      <c r="O61" s="138" t="s">
        <v>804</v>
      </c>
      <c r="P61" s="183" t="s">
        <v>106</v>
      </c>
      <c r="Q61" s="213">
        <v>0</v>
      </c>
      <c r="R61" s="141">
        <v>2020</v>
      </c>
      <c r="S61" s="327">
        <v>0.35</v>
      </c>
      <c r="T61" s="193">
        <v>0.65</v>
      </c>
      <c r="U61" s="193">
        <v>1</v>
      </c>
      <c r="V61" s="286"/>
      <c r="W61" s="286"/>
      <c r="X61" s="327">
        <v>1</v>
      </c>
      <c r="Y61" s="185">
        <v>200</v>
      </c>
      <c r="Z61" s="185">
        <v>200</v>
      </c>
      <c r="AA61" s="185">
        <v>200</v>
      </c>
      <c r="AB61" s="287"/>
      <c r="AC61" s="287"/>
      <c r="AD61" s="203">
        <f t="shared" si="0"/>
        <v>600</v>
      </c>
      <c r="AE61" s="185">
        <v>200</v>
      </c>
      <c r="AF61" s="141" t="s">
        <v>97</v>
      </c>
      <c r="AG61" s="185"/>
      <c r="AH61" s="183"/>
      <c r="AI61" s="185">
        <v>200</v>
      </c>
      <c r="AJ61" s="141" t="s">
        <v>97</v>
      </c>
      <c r="AK61" s="185"/>
      <c r="AL61" s="183"/>
      <c r="AM61" s="185">
        <v>200</v>
      </c>
      <c r="AN61" s="141" t="s">
        <v>97</v>
      </c>
      <c r="AO61" s="185"/>
      <c r="AP61" s="183"/>
      <c r="AQ61" s="287"/>
      <c r="AR61" s="265"/>
      <c r="AS61" s="287"/>
      <c r="AT61" s="288"/>
      <c r="AU61" s="287"/>
      <c r="AV61" s="265"/>
      <c r="AW61" s="185"/>
      <c r="AX61" s="183"/>
      <c r="AY61" s="199">
        <f t="shared" si="2"/>
        <v>600</v>
      </c>
      <c r="AZ61" s="200"/>
      <c r="BA61" s="200"/>
      <c r="BB61" s="200"/>
      <c r="BC61" s="200"/>
      <c r="BD61" s="200"/>
      <c r="BE61" s="200"/>
      <c r="BF61" s="200"/>
      <c r="BG61" s="200"/>
    </row>
    <row r="62" spans="2:59" s="1" customFormat="1" ht="140.25" x14ac:dyDescent="0.25">
      <c r="B62" s="439"/>
      <c r="C62" s="442"/>
      <c r="D62" s="157" t="s">
        <v>749</v>
      </c>
      <c r="E62" s="336">
        <v>0.01</v>
      </c>
      <c r="F62" s="211" t="s">
        <v>59</v>
      </c>
      <c r="G62" s="140" t="s">
        <v>329</v>
      </c>
      <c r="H62" s="140" t="s">
        <v>330</v>
      </c>
      <c r="I62" s="140" t="s">
        <v>805</v>
      </c>
      <c r="J62" s="141" t="s">
        <v>750</v>
      </c>
      <c r="K62" s="156">
        <v>44211</v>
      </c>
      <c r="L62" s="156">
        <v>46022</v>
      </c>
      <c r="M62" s="141" t="s">
        <v>90</v>
      </c>
      <c r="N62" s="138" t="s">
        <v>331</v>
      </c>
      <c r="O62" s="138" t="s">
        <v>332</v>
      </c>
      <c r="P62" s="141" t="s">
        <v>64</v>
      </c>
      <c r="Q62" s="211">
        <v>0</v>
      </c>
      <c r="R62" s="141">
        <v>2020</v>
      </c>
      <c r="S62" s="327">
        <v>0.25</v>
      </c>
      <c r="T62" s="327">
        <v>0.55000000000000004</v>
      </c>
      <c r="U62" s="327">
        <v>0.75</v>
      </c>
      <c r="V62" s="327">
        <v>0.85</v>
      </c>
      <c r="W62" s="327">
        <v>1</v>
      </c>
      <c r="X62" s="327">
        <v>1</v>
      </c>
      <c r="Y62" s="185">
        <f>150+2000</f>
        <v>2150</v>
      </c>
      <c r="Z62" s="185">
        <f>80+2000</f>
        <v>2080</v>
      </c>
      <c r="AA62" s="185">
        <f>80+2000</f>
        <v>2080</v>
      </c>
      <c r="AB62" s="185">
        <f>80+2000</f>
        <v>2080</v>
      </c>
      <c r="AC62" s="185">
        <v>80</v>
      </c>
      <c r="AD62" s="203">
        <f t="shared" si="0"/>
        <v>8470</v>
      </c>
      <c r="AE62" s="185">
        <f>150+2000</f>
        <v>2150</v>
      </c>
      <c r="AF62" s="141" t="s">
        <v>65</v>
      </c>
      <c r="AG62" s="185"/>
      <c r="AH62" s="183"/>
      <c r="AI62" s="185">
        <f>80+2000</f>
        <v>2080</v>
      </c>
      <c r="AJ62" s="141" t="s">
        <v>65</v>
      </c>
      <c r="AK62" s="185"/>
      <c r="AL62" s="183"/>
      <c r="AM62" s="185">
        <v>2000</v>
      </c>
      <c r="AN62" s="141" t="s">
        <v>65</v>
      </c>
      <c r="AO62" s="185"/>
      <c r="AP62" s="183"/>
      <c r="AQ62" s="185">
        <v>2000</v>
      </c>
      <c r="AR62" s="141" t="s">
        <v>65</v>
      </c>
      <c r="AS62" s="185"/>
      <c r="AT62" s="183"/>
      <c r="AU62" s="185"/>
      <c r="AV62" s="141" t="s">
        <v>65</v>
      </c>
      <c r="AW62" s="185"/>
      <c r="AX62" s="183"/>
      <c r="AY62" s="199">
        <f t="shared" si="2"/>
        <v>8230</v>
      </c>
      <c r="AZ62" s="200"/>
      <c r="BA62" s="200"/>
      <c r="BB62" s="200"/>
      <c r="BC62" s="200"/>
      <c r="BD62" s="200"/>
      <c r="BE62" s="200"/>
      <c r="BF62" s="200"/>
      <c r="BG62" s="200"/>
    </row>
    <row r="63" spans="2:59" s="1" customFormat="1" ht="102" x14ac:dyDescent="0.25">
      <c r="B63" s="439"/>
      <c r="C63" s="442"/>
      <c r="D63" s="304" t="s">
        <v>751</v>
      </c>
      <c r="E63" s="336">
        <v>0.01</v>
      </c>
      <c r="F63" s="211" t="s">
        <v>59</v>
      </c>
      <c r="G63" s="140" t="s">
        <v>333</v>
      </c>
      <c r="H63" s="140" t="s">
        <v>334</v>
      </c>
      <c r="I63" s="140" t="s">
        <v>752</v>
      </c>
      <c r="J63" s="141" t="s">
        <v>753</v>
      </c>
      <c r="K63" s="156">
        <v>44211</v>
      </c>
      <c r="L63" s="143">
        <v>46022</v>
      </c>
      <c r="M63" s="141" t="s">
        <v>61</v>
      </c>
      <c r="N63" s="255" t="s">
        <v>335</v>
      </c>
      <c r="O63" s="126" t="s">
        <v>754</v>
      </c>
      <c r="P63" s="144" t="s">
        <v>64</v>
      </c>
      <c r="Q63" s="142">
        <v>0</v>
      </c>
      <c r="R63" s="145">
        <v>2020</v>
      </c>
      <c r="S63" s="327">
        <v>0.3</v>
      </c>
      <c r="T63" s="327">
        <v>0.5</v>
      </c>
      <c r="U63" s="327">
        <v>0.8</v>
      </c>
      <c r="V63" s="327">
        <v>0.9</v>
      </c>
      <c r="W63" s="327">
        <v>1</v>
      </c>
      <c r="X63" s="327">
        <v>1</v>
      </c>
      <c r="Y63" s="185">
        <v>35</v>
      </c>
      <c r="Z63" s="185">
        <v>38</v>
      </c>
      <c r="AA63" s="185">
        <v>40</v>
      </c>
      <c r="AB63" s="185">
        <v>43</v>
      </c>
      <c r="AC63" s="185">
        <v>46</v>
      </c>
      <c r="AD63" s="203">
        <f t="shared" si="0"/>
        <v>202</v>
      </c>
      <c r="AE63" s="185">
        <v>35</v>
      </c>
      <c r="AF63" s="141" t="s">
        <v>97</v>
      </c>
      <c r="AG63" s="185"/>
      <c r="AH63" s="183"/>
      <c r="AI63" s="185">
        <v>38</v>
      </c>
      <c r="AJ63" s="141" t="s">
        <v>97</v>
      </c>
      <c r="AK63" s="185"/>
      <c r="AL63" s="183"/>
      <c r="AM63" s="185">
        <v>40</v>
      </c>
      <c r="AN63" s="141" t="s">
        <v>97</v>
      </c>
      <c r="AO63" s="185"/>
      <c r="AP63" s="183"/>
      <c r="AQ63" s="185">
        <v>43</v>
      </c>
      <c r="AR63" s="141" t="s">
        <v>97</v>
      </c>
      <c r="AS63" s="185"/>
      <c r="AT63" s="183"/>
      <c r="AU63" s="185">
        <v>46</v>
      </c>
      <c r="AV63" s="141" t="s">
        <v>97</v>
      </c>
      <c r="AW63" s="185"/>
      <c r="AX63" s="183"/>
      <c r="AY63" s="199">
        <f t="shared" si="2"/>
        <v>202</v>
      </c>
      <c r="AZ63" s="200"/>
      <c r="BA63" s="200"/>
      <c r="BB63" s="200"/>
      <c r="BC63" s="200"/>
      <c r="BD63" s="200"/>
      <c r="BE63" s="200"/>
      <c r="BF63" s="200"/>
      <c r="BG63" s="200"/>
    </row>
    <row r="64" spans="2:59" s="1" customFormat="1" ht="116.45" customHeight="1" x14ac:dyDescent="0.25">
      <c r="B64" s="439"/>
      <c r="C64" s="442"/>
      <c r="D64" s="157" t="s">
        <v>755</v>
      </c>
      <c r="E64" s="336">
        <v>0.01</v>
      </c>
      <c r="F64" s="211" t="s">
        <v>59</v>
      </c>
      <c r="G64" s="139" t="s">
        <v>108</v>
      </c>
      <c r="H64" s="160" t="s">
        <v>336</v>
      </c>
      <c r="I64" s="280" t="s">
        <v>756</v>
      </c>
      <c r="J64" s="265" t="s">
        <v>757</v>
      </c>
      <c r="K64" s="187">
        <v>44211</v>
      </c>
      <c r="L64" s="150">
        <v>46022</v>
      </c>
      <c r="M64" s="161" t="s">
        <v>90</v>
      </c>
      <c r="N64" s="262" t="s">
        <v>337</v>
      </c>
      <c r="O64" s="273" t="s">
        <v>806</v>
      </c>
      <c r="P64" s="163" t="s">
        <v>64</v>
      </c>
      <c r="Q64" s="164">
        <v>0</v>
      </c>
      <c r="R64" s="165">
        <v>2020</v>
      </c>
      <c r="S64" s="166">
        <v>0.25</v>
      </c>
      <c r="T64" s="166">
        <v>0.35</v>
      </c>
      <c r="U64" s="166">
        <v>0.5</v>
      </c>
      <c r="V64" s="166">
        <v>0.75</v>
      </c>
      <c r="W64" s="166">
        <v>1</v>
      </c>
      <c r="X64" s="148">
        <v>1</v>
      </c>
      <c r="Y64" s="185">
        <v>200</v>
      </c>
      <c r="Z64" s="185"/>
      <c r="AA64" s="185"/>
      <c r="AB64" s="185"/>
      <c r="AC64" s="185"/>
      <c r="AD64" s="203">
        <f t="shared" si="0"/>
        <v>200</v>
      </c>
      <c r="AE64" s="185">
        <v>200</v>
      </c>
      <c r="AF64" s="149" t="s">
        <v>65</v>
      </c>
      <c r="AG64" s="185"/>
      <c r="AH64" s="183"/>
      <c r="AI64" s="185"/>
      <c r="AJ64" s="149" t="s">
        <v>65</v>
      </c>
      <c r="AK64" s="185"/>
      <c r="AL64" s="141"/>
      <c r="AM64" s="185"/>
      <c r="AN64" s="149" t="s">
        <v>65</v>
      </c>
      <c r="AO64" s="185"/>
      <c r="AP64" s="141"/>
      <c r="AQ64" s="185"/>
      <c r="AR64" s="149" t="s">
        <v>65</v>
      </c>
      <c r="AS64" s="185"/>
      <c r="AT64" s="183"/>
      <c r="AU64" s="185"/>
      <c r="AV64" s="149" t="s">
        <v>65</v>
      </c>
      <c r="AW64" s="185"/>
      <c r="AX64" s="183"/>
      <c r="AY64" s="199">
        <f t="shared" si="2"/>
        <v>200</v>
      </c>
      <c r="AZ64" s="200"/>
      <c r="BA64" s="200"/>
      <c r="BB64" s="200"/>
      <c r="BC64" s="200"/>
      <c r="BD64" s="200"/>
      <c r="BE64" s="200"/>
      <c r="BF64" s="200"/>
      <c r="BG64" s="200"/>
    </row>
    <row r="65" spans="1:59" s="1" customFormat="1" ht="103.15" customHeight="1" x14ac:dyDescent="0.25">
      <c r="B65" s="439"/>
      <c r="C65" s="442"/>
      <c r="D65" s="201" t="s">
        <v>758</v>
      </c>
      <c r="E65" s="336">
        <v>0.01</v>
      </c>
      <c r="F65" s="211" t="s">
        <v>59</v>
      </c>
      <c r="G65" s="140" t="s">
        <v>338</v>
      </c>
      <c r="H65" s="140" t="s">
        <v>339</v>
      </c>
      <c r="I65" s="140" t="s">
        <v>340</v>
      </c>
      <c r="J65" s="265" t="s">
        <v>341</v>
      </c>
      <c r="K65" s="156">
        <v>44211</v>
      </c>
      <c r="L65" s="150">
        <v>46022</v>
      </c>
      <c r="M65" s="153" t="s">
        <v>90</v>
      </c>
      <c r="N65" s="162" t="s">
        <v>342</v>
      </c>
      <c r="O65" s="162" t="s">
        <v>343</v>
      </c>
      <c r="P65" s="141" t="s">
        <v>64</v>
      </c>
      <c r="Q65" s="211">
        <v>0</v>
      </c>
      <c r="R65" s="194">
        <v>2020</v>
      </c>
      <c r="S65" s="327">
        <v>0.55000000000000004</v>
      </c>
      <c r="T65" s="327">
        <v>0.9</v>
      </c>
      <c r="U65" s="327">
        <v>0.93</v>
      </c>
      <c r="V65" s="211">
        <v>0.96</v>
      </c>
      <c r="W65" s="211">
        <v>1</v>
      </c>
      <c r="X65" s="327">
        <v>1</v>
      </c>
      <c r="Y65" s="185">
        <v>667</v>
      </c>
      <c r="Z65" s="185">
        <v>674</v>
      </c>
      <c r="AA65" s="185">
        <v>680</v>
      </c>
      <c r="AB65" s="185">
        <v>687</v>
      </c>
      <c r="AC65" s="185">
        <v>694</v>
      </c>
      <c r="AD65" s="203">
        <f t="shared" si="0"/>
        <v>3402</v>
      </c>
      <c r="AE65" s="185">
        <v>667</v>
      </c>
      <c r="AF65" s="141" t="s">
        <v>77</v>
      </c>
      <c r="AG65" s="185"/>
      <c r="AH65" s="183"/>
      <c r="AI65" s="185">
        <v>674</v>
      </c>
      <c r="AJ65" s="141" t="s">
        <v>77</v>
      </c>
      <c r="AK65" s="185"/>
      <c r="AL65" s="183"/>
      <c r="AM65" s="185">
        <v>680</v>
      </c>
      <c r="AN65" s="141" t="s">
        <v>77</v>
      </c>
      <c r="AO65" s="185"/>
      <c r="AP65" s="183"/>
      <c r="AQ65" s="185">
        <v>687</v>
      </c>
      <c r="AR65" s="141" t="s">
        <v>77</v>
      </c>
      <c r="AS65" s="185"/>
      <c r="AT65" s="183"/>
      <c r="AU65" s="185">
        <v>694</v>
      </c>
      <c r="AV65" s="141" t="s">
        <v>77</v>
      </c>
      <c r="AW65" s="185"/>
      <c r="AX65" s="183"/>
      <c r="AY65" s="199">
        <f t="shared" si="2"/>
        <v>3402</v>
      </c>
      <c r="AZ65" s="200"/>
      <c r="BA65" s="200"/>
      <c r="BB65" s="200"/>
      <c r="BC65" s="200"/>
      <c r="BD65" s="200"/>
      <c r="BE65" s="200"/>
      <c r="BF65" s="200"/>
      <c r="BG65" s="200"/>
    </row>
    <row r="66" spans="1:59" s="1" customFormat="1" ht="153" x14ac:dyDescent="0.25">
      <c r="B66" s="439"/>
      <c r="C66" s="442"/>
      <c r="D66" s="157" t="s">
        <v>759</v>
      </c>
      <c r="E66" s="336">
        <v>0.01</v>
      </c>
      <c r="F66" s="211" t="s">
        <v>59</v>
      </c>
      <c r="G66" s="140" t="s">
        <v>344</v>
      </c>
      <c r="H66" s="140" t="s">
        <v>761</v>
      </c>
      <c r="I66" s="140" t="s">
        <v>760</v>
      </c>
      <c r="J66" s="265" t="s">
        <v>762</v>
      </c>
      <c r="K66" s="156">
        <v>44941</v>
      </c>
      <c r="L66" s="150">
        <v>46022</v>
      </c>
      <c r="M66" s="153" t="s">
        <v>90</v>
      </c>
      <c r="N66" s="277" t="s">
        <v>345</v>
      </c>
      <c r="O66" s="278" t="s">
        <v>346</v>
      </c>
      <c r="P66" s="141" t="s">
        <v>64</v>
      </c>
      <c r="Q66" s="211">
        <v>0</v>
      </c>
      <c r="R66" s="194">
        <v>2022</v>
      </c>
      <c r="S66" s="356"/>
      <c r="T66" s="356"/>
      <c r="U66" s="327">
        <v>0.3</v>
      </c>
      <c r="V66" s="327">
        <v>0.6</v>
      </c>
      <c r="W66" s="327">
        <v>1</v>
      </c>
      <c r="X66" s="327">
        <v>1</v>
      </c>
      <c r="Y66" s="185"/>
      <c r="Z66" s="185"/>
      <c r="AA66" s="185"/>
      <c r="AB66" s="185"/>
      <c r="AC66" s="185"/>
      <c r="AD66" s="203" t="str">
        <f t="shared" si="0"/>
        <v/>
      </c>
      <c r="AE66" s="185"/>
      <c r="AF66" s="141"/>
      <c r="AG66" s="185"/>
      <c r="AH66" s="183"/>
      <c r="AI66" s="185"/>
      <c r="AJ66" s="141"/>
      <c r="AK66" s="185"/>
      <c r="AL66" s="183"/>
      <c r="AM66" s="185"/>
      <c r="AN66" s="141" t="s">
        <v>65</v>
      </c>
      <c r="AO66" s="185"/>
      <c r="AP66" s="183"/>
      <c r="AQ66" s="185"/>
      <c r="AR66" s="141" t="s">
        <v>65</v>
      </c>
      <c r="AS66" s="185"/>
      <c r="AT66" s="183"/>
      <c r="AU66" s="185"/>
      <c r="AV66" s="141" t="s">
        <v>65</v>
      </c>
      <c r="AW66" s="185"/>
      <c r="AX66" s="183"/>
      <c r="AY66" s="199" t="str">
        <f t="shared" si="2"/>
        <v/>
      </c>
      <c r="AZ66" s="200"/>
      <c r="BA66" s="200"/>
      <c r="BB66" s="200"/>
      <c r="BC66" s="200"/>
      <c r="BD66" s="200"/>
      <c r="BE66" s="200"/>
      <c r="BF66" s="200"/>
      <c r="BG66" s="200"/>
    </row>
    <row r="67" spans="1:59" s="1" customFormat="1" ht="153" x14ac:dyDescent="0.25">
      <c r="B67" s="439"/>
      <c r="C67" s="442"/>
      <c r="D67" s="157" t="s">
        <v>763</v>
      </c>
      <c r="E67" s="336">
        <v>0.01</v>
      </c>
      <c r="F67" s="211" t="s">
        <v>59</v>
      </c>
      <c r="G67" s="140" t="s">
        <v>147</v>
      </c>
      <c r="H67" s="140" t="s">
        <v>347</v>
      </c>
      <c r="I67" s="140" t="s">
        <v>348</v>
      </c>
      <c r="J67" s="141" t="s">
        <v>349</v>
      </c>
      <c r="K67" s="156">
        <v>44211</v>
      </c>
      <c r="L67" s="150">
        <v>45291</v>
      </c>
      <c r="M67" s="153" t="s">
        <v>90</v>
      </c>
      <c r="N67" s="277" t="s">
        <v>345</v>
      </c>
      <c r="O67" s="278" t="s">
        <v>346</v>
      </c>
      <c r="P67" s="141" t="s">
        <v>64</v>
      </c>
      <c r="Q67" s="211">
        <v>0</v>
      </c>
      <c r="R67" s="194">
        <v>2020</v>
      </c>
      <c r="S67" s="327">
        <v>0.3</v>
      </c>
      <c r="T67" s="327">
        <v>0.6</v>
      </c>
      <c r="U67" s="327">
        <v>1</v>
      </c>
      <c r="V67" s="141"/>
      <c r="W67" s="141"/>
      <c r="X67" s="327">
        <v>1</v>
      </c>
      <c r="Y67" s="185"/>
      <c r="Z67" s="185"/>
      <c r="AA67" s="185"/>
      <c r="AB67" s="185"/>
      <c r="AC67" s="185"/>
      <c r="AD67" s="203" t="str">
        <f t="shared" si="0"/>
        <v/>
      </c>
      <c r="AE67" s="185"/>
      <c r="AF67" s="141" t="s">
        <v>65</v>
      </c>
      <c r="AG67" s="185"/>
      <c r="AH67" s="183"/>
      <c r="AI67" s="185"/>
      <c r="AJ67" s="141" t="s">
        <v>65</v>
      </c>
      <c r="AK67" s="185"/>
      <c r="AL67" s="183"/>
      <c r="AM67" s="185"/>
      <c r="AN67" s="141" t="s">
        <v>65</v>
      </c>
      <c r="AO67" s="185"/>
      <c r="AP67" s="183"/>
      <c r="AQ67" s="185"/>
      <c r="AR67" s="183"/>
      <c r="AS67" s="185"/>
      <c r="AT67" s="183"/>
      <c r="AU67" s="185"/>
      <c r="AV67" s="183"/>
      <c r="AW67" s="185"/>
      <c r="AX67" s="183"/>
      <c r="AY67" s="199" t="str">
        <f t="shared" si="2"/>
        <v/>
      </c>
      <c r="AZ67" s="200"/>
      <c r="BA67" s="200"/>
      <c r="BB67" s="200"/>
      <c r="BC67" s="200"/>
      <c r="BD67" s="200"/>
      <c r="BE67" s="200"/>
      <c r="BF67" s="200"/>
      <c r="BG67" s="200"/>
    </row>
    <row r="68" spans="1:59" s="1" customFormat="1" ht="153" x14ac:dyDescent="0.25">
      <c r="B68" s="439"/>
      <c r="C68" s="442"/>
      <c r="D68" s="157" t="s">
        <v>764</v>
      </c>
      <c r="E68" s="336">
        <v>0.01</v>
      </c>
      <c r="F68" s="211" t="s">
        <v>59</v>
      </c>
      <c r="G68" s="140" t="s">
        <v>108</v>
      </c>
      <c r="H68" s="140" t="s">
        <v>350</v>
      </c>
      <c r="I68" s="140" t="s">
        <v>351</v>
      </c>
      <c r="J68" s="141" t="s">
        <v>352</v>
      </c>
      <c r="K68" s="156">
        <v>44211</v>
      </c>
      <c r="L68" s="150">
        <v>45291</v>
      </c>
      <c r="M68" s="153" t="s">
        <v>90</v>
      </c>
      <c r="N68" s="277" t="s">
        <v>353</v>
      </c>
      <c r="O68" s="278" t="s">
        <v>354</v>
      </c>
      <c r="P68" s="141" t="s">
        <v>64</v>
      </c>
      <c r="Q68" s="211">
        <v>0</v>
      </c>
      <c r="R68" s="194">
        <v>2020</v>
      </c>
      <c r="S68" s="327">
        <v>0.3</v>
      </c>
      <c r="T68" s="327">
        <v>0.6</v>
      </c>
      <c r="U68" s="327">
        <v>1</v>
      </c>
      <c r="V68" s="141"/>
      <c r="W68" s="141"/>
      <c r="X68" s="327">
        <v>1</v>
      </c>
      <c r="Y68" s="287">
        <v>300</v>
      </c>
      <c r="Z68" s="287"/>
      <c r="AA68" s="185"/>
      <c r="AB68" s="185"/>
      <c r="AC68" s="185"/>
      <c r="AD68" s="203">
        <f t="shared" si="0"/>
        <v>300</v>
      </c>
      <c r="AE68" s="185">
        <v>300</v>
      </c>
      <c r="AF68" s="141" t="s">
        <v>65</v>
      </c>
      <c r="AG68" s="185"/>
      <c r="AH68" s="183"/>
      <c r="AI68" s="185"/>
      <c r="AJ68" s="141" t="s">
        <v>65</v>
      </c>
      <c r="AK68" s="185"/>
      <c r="AL68" s="183"/>
      <c r="AM68" s="185"/>
      <c r="AN68" s="141" t="s">
        <v>65</v>
      </c>
      <c r="AO68" s="185"/>
      <c r="AP68" s="183"/>
      <c r="AQ68" s="185"/>
      <c r="AR68" s="183"/>
      <c r="AS68" s="185"/>
      <c r="AT68" s="183"/>
      <c r="AU68" s="185"/>
      <c r="AV68" s="183"/>
      <c r="AW68" s="185"/>
      <c r="AX68" s="183"/>
      <c r="AY68" s="199">
        <f t="shared" si="2"/>
        <v>300</v>
      </c>
      <c r="AZ68" s="200"/>
      <c r="BA68" s="200"/>
      <c r="BB68" s="200"/>
      <c r="BC68" s="200"/>
      <c r="BD68" s="200"/>
      <c r="BE68" s="200"/>
      <c r="BF68" s="200"/>
      <c r="BG68" s="200"/>
    </row>
    <row r="69" spans="1:59" s="1" customFormat="1" ht="63.75" x14ac:dyDescent="0.25">
      <c r="B69" s="439"/>
      <c r="C69" s="442"/>
      <c r="D69" s="157" t="s">
        <v>710</v>
      </c>
      <c r="E69" s="336">
        <v>0.01</v>
      </c>
      <c r="F69" s="211" t="s">
        <v>59</v>
      </c>
      <c r="G69" s="140" t="s">
        <v>355</v>
      </c>
      <c r="H69" s="140" t="s">
        <v>356</v>
      </c>
      <c r="I69" s="140" t="s">
        <v>357</v>
      </c>
      <c r="J69" s="141" t="s">
        <v>358</v>
      </c>
      <c r="K69" s="156">
        <v>44211</v>
      </c>
      <c r="L69" s="143">
        <v>44561</v>
      </c>
      <c r="M69" s="153" t="s">
        <v>90</v>
      </c>
      <c r="N69" s="255" t="s">
        <v>777</v>
      </c>
      <c r="O69" s="126" t="s">
        <v>778</v>
      </c>
      <c r="P69" s="144" t="s">
        <v>64</v>
      </c>
      <c r="Q69" s="349">
        <v>1</v>
      </c>
      <c r="R69" s="350">
        <v>2020</v>
      </c>
      <c r="S69" s="351">
        <v>3</v>
      </c>
      <c r="T69" s="327"/>
      <c r="U69" s="327"/>
      <c r="V69" s="327"/>
      <c r="W69" s="327"/>
      <c r="X69" s="351">
        <v>3</v>
      </c>
      <c r="Y69" s="287">
        <v>1400</v>
      </c>
      <c r="Z69" s="185"/>
      <c r="AA69" s="185"/>
      <c r="AB69" s="185"/>
      <c r="AC69" s="185"/>
      <c r="AD69" s="203">
        <f t="shared" si="0"/>
        <v>1400</v>
      </c>
      <c r="AE69" s="185">
        <v>700</v>
      </c>
      <c r="AF69" s="183" t="s">
        <v>97</v>
      </c>
      <c r="AG69" s="185">
        <v>700</v>
      </c>
      <c r="AH69" s="183" t="s">
        <v>114</v>
      </c>
      <c r="AI69" s="185"/>
      <c r="AJ69" s="141"/>
      <c r="AK69" s="185"/>
      <c r="AL69" s="183"/>
      <c r="AM69" s="185"/>
      <c r="AN69" s="183"/>
      <c r="AO69" s="185"/>
      <c r="AP69" s="183"/>
      <c r="AQ69" s="185"/>
      <c r="AR69" s="183"/>
      <c r="AS69" s="185"/>
      <c r="AT69" s="183"/>
      <c r="AU69" s="185"/>
      <c r="AV69" s="183"/>
      <c r="AW69" s="185"/>
      <c r="AX69" s="183"/>
      <c r="AY69" s="199">
        <f t="shared" si="2"/>
        <v>1400</v>
      </c>
      <c r="AZ69" s="200"/>
      <c r="BA69" s="200"/>
      <c r="BB69" s="200"/>
      <c r="BC69" s="200"/>
      <c r="BD69" s="200"/>
      <c r="BE69" s="200"/>
      <c r="BF69" s="200"/>
      <c r="BG69" s="200"/>
    </row>
    <row r="70" spans="1:59" s="1" customFormat="1" ht="114.75" x14ac:dyDescent="0.25">
      <c r="B70" s="439"/>
      <c r="C70" s="442"/>
      <c r="D70" s="345" t="s">
        <v>765</v>
      </c>
      <c r="E70" s="336">
        <v>0.01</v>
      </c>
      <c r="F70" s="211" t="s">
        <v>59</v>
      </c>
      <c r="G70" s="140" t="s">
        <v>86</v>
      </c>
      <c r="H70" s="140" t="s">
        <v>87</v>
      </c>
      <c r="I70" s="140" t="s">
        <v>88</v>
      </c>
      <c r="J70" s="141" t="s">
        <v>89</v>
      </c>
      <c r="K70" s="156">
        <v>44378</v>
      </c>
      <c r="L70" s="143">
        <v>44926</v>
      </c>
      <c r="M70" s="153" t="s">
        <v>90</v>
      </c>
      <c r="N70" s="259" t="s">
        <v>359</v>
      </c>
      <c r="O70" s="259" t="s">
        <v>779</v>
      </c>
      <c r="P70" s="144" t="s">
        <v>64</v>
      </c>
      <c r="Q70" s="142">
        <v>0</v>
      </c>
      <c r="R70" s="145">
        <v>2020</v>
      </c>
      <c r="S70" s="327">
        <v>0.5</v>
      </c>
      <c r="T70" s="327">
        <v>1</v>
      </c>
      <c r="U70" s="327"/>
      <c r="V70" s="327"/>
      <c r="W70" s="327"/>
      <c r="X70" s="327">
        <v>1</v>
      </c>
      <c r="Y70" s="185">
        <v>338.5</v>
      </c>
      <c r="Z70" s="185">
        <v>174</v>
      </c>
      <c r="AA70" s="185"/>
      <c r="AB70" s="185"/>
      <c r="AC70" s="185"/>
      <c r="AD70" s="203">
        <f t="shared" si="0"/>
        <v>512.5</v>
      </c>
      <c r="AE70" s="185">
        <v>338.5</v>
      </c>
      <c r="AF70" s="141" t="s">
        <v>65</v>
      </c>
      <c r="AG70" s="185"/>
      <c r="AH70" s="183"/>
      <c r="AI70" s="185">
        <v>174</v>
      </c>
      <c r="AJ70" s="185" t="s">
        <v>65</v>
      </c>
      <c r="AK70" s="357"/>
      <c r="AL70" s="183"/>
      <c r="AM70" s="185"/>
      <c r="AN70" s="183"/>
      <c r="AO70" s="185"/>
      <c r="AP70" s="183"/>
      <c r="AQ70" s="185"/>
      <c r="AR70" s="183"/>
      <c r="AS70" s="185"/>
      <c r="AT70" s="183"/>
      <c r="AU70" s="185"/>
      <c r="AV70" s="183"/>
      <c r="AW70" s="185"/>
      <c r="AX70" s="183"/>
      <c r="AY70" s="199">
        <f>IF(SUM(AE70,AG70,AI70,AJ70,AM70,AO70,AQ70,AS70,AU70,AW70)=0,"",SUM(AE70,AG70,AI70,AJ70,AM70,AO70,AQ70,AS70,AU70,AW70))</f>
        <v>512.5</v>
      </c>
      <c r="AZ70" s="200"/>
      <c r="BA70" s="200"/>
      <c r="BB70" s="200"/>
      <c r="BC70" s="200"/>
      <c r="BD70" s="200"/>
      <c r="BE70" s="200"/>
      <c r="BF70" s="200"/>
      <c r="BG70" s="200"/>
    </row>
    <row r="71" spans="1:59" s="1" customFormat="1" ht="140.25" x14ac:dyDescent="0.25">
      <c r="B71" s="439"/>
      <c r="C71" s="442"/>
      <c r="D71" s="345" t="s">
        <v>766</v>
      </c>
      <c r="E71" s="336">
        <v>0.01</v>
      </c>
      <c r="F71" s="211" t="s">
        <v>59</v>
      </c>
      <c r="G71" s="140" t="s">
        <v>360</v>
      </c>
      <c r="H71" s="140" t="s">
        <v>767</v>
      </c>
      <c r="I71" s="280" t="s">
        <v>768</v>
      </c>
      <c r="J71" s="265" t="s">
        <v>361</v>
      </c>
      <c r="K71" s="156">
        <v>44211</v>
      </c>
      <c r="L71" s="143">
        <v>46022</v>
      </c>
      <c r="M71" s="153" t="s">
        <v>61</v>
      </c>
      <c r="N71" s="138" t="s">
        <v>362</v>
      </c>
      <c r="O71" s="138" t="s">
        <v>363</v>
      </c>
      <c r="P71" s="144" t="s">
        <v>64</v>
      </c>
      <c r="Q71" s="142">
        <v>0</v>
      </c>
      <c r="R71" s="145">
        <v>2020</v>
      </c>
      <c r="S71" s="327">
        <v>0.55000000000000004</v>
      </c>
      <c r="T71" s="327">
        <v>0.7</v>
      </c>
      <c r="U71" s="327">
        <v>0.8</v>
      </c>
      <c r="V71" s="327">
        <v>0.9</v>
      </c>
      <c r="W71" s="327">
        <v>1</v>
      </c>
      <c r="X71" s="327">
        <v>1</v>
      </c>
      <c r="Y71" s="185">
        <v>176</v>
      </c>
      <c r="Z71" s="185">
        <v>176</v>
      </c>
      <c r="AA71" s="185">
        <v>88</v>
      </c>
      <c r="AB71" s="185">
        <v>44</v>
      </c>
      <c r="AC71" s="185">
        <v>44</v>
      </c>
      <c r="AD71" s="203">
        <f t="shared" si="0"/>
        <v>528</v>
      </c>
      <c r="AE71" s="185">
        <v>176</v>
      </c>
      <c r="AF71" s="141" t="s">
        <v>77</v>
      </c>
      <c r="AG71" s="185"/>
      <c r="AH71" s="183"/>
      <c r="AI71" s="185">
        <v>176</v>
      </c>
      <c r="AJ71" s="141" t="s">
        <v>77</v>
      </c>
      <c r="AK71" s="185"/>
      <c r="AL71" s="183"/>
      <c r="AM71" s="185">
        <v>88</v>
      </c>
      <c r="AN71" s="141" t="s">
        <v>77</v>
      </c>
      <c r="AO71" s="185"/>
      <c r="AP71" s="183"/>
      <c r="AQ71" s="185">
        <v>44</v>
      </c>
      <c r="AR71" s="141" t="s">
        <v>77</v>
      </c>
      <c r="AS71" s="185"/>
      <c r="AT71" s="183"/>
      <c r="AU71" s="185">
        <v>44</v>
      </c>
      <c r="AV71" s="141" t="s">
        <v>77</v>
      </c>
      <c r="AW71" s="185"/>
      <c r="AX71" s="183"/>
      <c r="AY71" s="199">
        <f t="shared" si="2"/>
        <v>528</v>
      </c>
      <c r="AZ71" s="200"/>
      <c r="BA71" s="200"/>
      <c r="BB71" s="200"/>
      <c r="BC71" s="200"/>
      <c r="BD71" s="200"/>
      <c r="BE71" s="200"/>
      <c r="BF71" s="200"/>
      <c r="BG71" s="200"/>
    </row>
    <row r="72" spans="1:59" s="1" customFormat="1" ht="127.5" x14ac:dyDescent="0.25">
      <c r="B72" s="439"/>
      <c r="C72" s="442"/>
      <c r="D72" s="345" t="s">
        <v>769</v>
      </c>
      <c r="E72" s="336">
        <v>0.01</v>
      </c>
      <c r="F72" s="211" t="s">
        <v>59</v>
      </c>
      <c r="G72" s="140" t="s">
        <v>116</v>
      </c>
      <c r="H72" s="140" t="s">
        <v>122</v>
      </c>
      <c r="I72" s="140" t="s">
        <v>364</v>
      </c>
      <c r="J72" s="141" t="s">
        <v>365</v>
      </c>
      <c r="K72" s="156">
        <v>44211</v>
      </c>
      <c r="L72" s="143">
        <v>44926</v>
      </c>
      <c r="M72" s="153" t="s">
        <v>90</v>
      </c>
      <c r="N72" s="262" t="s">
        <v>366</v>
      </c>
      <c r="O72" s="273" t="s">
        <v>367</v>
      </c>
      <c r="P72" s="144" t="s">
        <v>64</v>
      </c>
      <c r="Q72" s="142">
        <v>0</v>
      </c>
      <c r="R72" s="145">
        <v>2020</v>
      </c>
      <c r="S72" s="327">
        <v>0.7</v>
      </c>
      <c r="T72" s="327">
        <v>1</v>
      </c>
      <c r="U72" s="327"/>
      <c r="V72" s="327"/>
      <c r="W72" s="327"/>
      <c r="X72" s="327">
        <v>1</v>
      </c>
      <c r="Y72" s="185">
        <v>160</v>
      </c>
      <c r="Z72" s="185">
        <v>160</v>
      </c>
      <c r="AA72" s="185"/>
      <c r="AB72" s="185"/>
      <c r="AC72" s="185"/>
      <c r="AD72" s="203">
        <f t="shared" si="0"/>
        <v>320</v>
      </c>
      <c r="AE72" s="185">
        <v>160</v>
      </c>
      <c r="AF72" s="141" t="s">
        <v>65</v>
      </c>
      <c r="AG72" s="185"/>
      <c r="AH72" s="183"/>
      <c r="AI72" s="185">
        <v>160</v>
      </c>
      <c r="AJ72" s="141" t="s">
        <v>65</v>
      </c>
      <c r="AK72" s="185"/>
      <c r="AL72" s="183"/>
      <c r="AM72" s="185"/>
      <c r="AN72" s="183"/>
      <c r="AO72" s="185"/>
      <c r="AP72" s="183"/>
      <c r="AQ72" s="185"/>
      <c r="AR72" s="183"/>
      <c r="AS72" s="185"/>
      <c r="AT72" s="183"/>
      <c r="AU72" s="185"/>
      <c r="AV72" s="183"/>
      <c r="AW72" s="185"/>
      <c r="AX72" s="183"/>
      <c r="AY72" s="199">
        <f t="shared" si="2"/>
        <v>320</v>
      </c>
      <c r="AZ72" s="200"/>
      <c r="BA72" s="200"/>
      <c r="BB72" s="200"/>
      <c r="BC72" s="200"/>
      <c r="BD72" s="200"/>
      <c r="BE72" s="200"/>
      <c r="BF72" s="200"/>
      <c r="BG72" s="200"/>
    </row>
    <row r="73" spans="1:59" s="1" customFormat="1" ht="204" x14ac:dyDescent="0.25">
      <c r="B73" s="439"/>
      <c r="C73" s="442"/>
      <c r="D73" s="346" t="s">
        <v>770</v>
      </c>
      <c r="E73" s="336">
        <v>0.01</v>
      </c>
      <c r="F73" s="211" t="s">
        <v>59</v>
      </c>
      <c r="G73" s="139" t="s">
        <v>771</v>
      </c>
      <c r="H73" s="160" t="s">
        <v>772</v>
      </c>
      <c r="I73" s="140" t="s">
        <v>773</v>
      </c>
      <c r="J73" s="141" t="s">
        <v>774</v>
      </c>
      <c r="K73" s="156">
        <v>44211</v>
      </c>
      <c r="L73" s="150">
        <v>45291</v>
      </c>
      <c r="M73" s="144" t="s">
        <v>61</v>
      </c>
      <c r="N73" s="347" t="s">
        <v>368</v>
      </c>
      <c r="O73" s="347" t="s">
        <v>775</v>
      </c>
      <c r="P73" s="141" t="s">
        <v>64</v>
      </c>
      <c r="Q73" s="211">
        <v>0</v>
      </c>
      <c r="R73" s="194">
        <v>2020</v>
      </c>
      <c r="S73" s="327">
        <v>0.4</v>
      </c>
      <c r="T73" s="327">
        <v>0.7</v>
      </c>
      <c r="U73" s="327">
        <v>1</v>
      </c>
      <c r="V73" s="141"/>
      <c r="W73" s="141"/>
      <c r="X73" s="327">
        <v>1</v>
      </c>
      <c r="Y73" s="185">
        <v>300</v>
      </c>
      <c r="Z73" s="185"/>
      <c r="AA73" s="185"/>
      <c r="AB73" s="185"/>
      <c r="AC73" s="185"/>
      <c r="AD73" s="203">
        <f t="shared" si="0"/>
        <v>300</v>
      </c>
      <c r="AE73" s="185">
        <v>300</v>
      </c>
      <c r="AF73" s="141" t="s">
        <v>65</v>
      </c>
      <c r="AG73" s="185"/>
      <c r="AH73" s="183"/>
      <c r="AI73" s="185"/>
      <c r="AJ73" s="141" t="s">
        <v>65</v>
      </c>
      <c r="AK73" s="185"/>
      <c r="AL73" s="183"/>
      <c r="AM73" s="185"/>
      <c r="AN73" s="141" t="s">
        <v>65</v>
      </c>
      <c r="AO73" s="185"/>
      <c r="AP73" s="183"/>
      <c r="AQ73" s="185"/>
      <c r="AR73" s="183"/>
      <c r="AS73" s="185"/>
      <c r="AT73" s="183"/>
      <c r="AU73" s="185"/>
      <c r="AV73" s="183"/>
      <c r="AW73" s="185"/>
      <c r="AX73" s="183"/>
      <c r="AY73" s="199">
        <f t="shared" si="2"/>
        <v>300</v>
      </c>
      <c r="AZ73" s="200"/>
      <c r="BA73" s="200"/>
      <c r="BB73" s="200"/>
      <c r="BC73" s="200"/>
      <c r="BD73" s="200"/>
      <c r="BE73" s="200"/>
      <c r="BF73" s="200"/>
      <c r="BG73" s="200"/>
    </row>
    <row r="74" spans="1:59" ht="24" customHeight="1" x14ac:dyDescent="0.25">
      <c r="A74" s="214"/>
      <c r="B74" s="216"/>
      <c r="C74" s="217"/>
      <c r="D74" s="217"/>
      <c r="E74" s="217"/>
      <c r="F74" s="217"/>
      <c r="G74" s="266"/>
      <c r="H74" s="217"/>
      <c r="I74" s="217"/>
      <c r="J74" s="217"/>
      <c r="K74" s="217"/>
      <c r="L74" s="217"/>
      <c r="M74" s="217"/>
      <c r="N74" s="217"/>
      <c r="O74" s="217"/>
      <c r="P74" s="217"/>
      <c r="Q74" s="217"/>
      <c r="R74" s="217"/>
      <c r="S74" s="217"/>
      <c r="T74" s="218"/>
      <c r="U74" s="219" t="s">
        <v>369</v>
      </c>
      <c r="V74" s="219"/>
      <c r="W74" s="218"/>
      <c r="X74" s="220"/>
      <c r="Y74" s="221">
        <f t="shared" ref="Y74:AD74" si="6">SUM(Y11:Y73)</f>
        <v>48889.34</v>
      </c>
      <c r="Z74" s="221">
        <f t="shared" si="6"/>
        <v>45437.82</v>
      </c>
      <c r="AA74" s="221">
        <f t="shared" si="6"/>
        <v>48706.34</v>
      </c>
      <c r="AB74" s="221">
        <f t="shared" si="6"/>
        <v>35439.339999999997</v>
      </c>
      <c r="AC74" s="221">
        <f t="shared" si="6"/>
        <v>34488</v>
      </c>
      <c r="AD74" s="221">
        <f t="shared" si="6"/>
        <v>212960.83999999997</v>
      </c>
      <c r="AE74" s="401">
        <f>SUM(AE11:AE73,AG11:AG73)</f>
        <v>42440.34</v>
      </c>
      <c r="AF74" s="402"/>
      <c r="AG74" s="402"/>
      <c r="AH74" s="402"/>
      <c r="AI74" s="401">
        <f>SUM(AI11:AI73,AK11:AK73)</f>
        <v>39103.82</v>
      </c>
      <c r="AJ74" s="402"/>
      <c r="AK74" s="402"/>
      <c r="AL74" s="402"/>
      <c r="AM74" s="401">
        <f>SUM(AM11:AM73,AO11:AO73)</f>
        <v>42608.34</v>
      </c>
      <c r="AN74" s="402"/>
      <c r="AO74" s="402"/>
      <c r="AP74" s="402"/>
      <c r="AQ74" s="401">
        <f>SUM(AQ11:AQ73,AS11:AS73)</f>
        <v>35359.339999999997</v>
      </c>
      <c r="AR74" s="402"/>
      <c r="AS74" s="402"/>
      <c r="AT74" s="402"/>
      <c r="AU74" s="401">
        <f>SUM(AU11:AU73,AW11:AW73)</f>
        <v>34408</v>
      </c>
      <c r="AV74" s="402"/>
      <c r="AW74" s="402"/>
      <c r="AX74" s="403"/>
      <c r="AY74" s="227">
        <f>SUM(AY11:AY73)</f>
        <v>193919.83999999997</v>
      </c>
      <c r="AZ74" s="360"/>
      <c r="BA74" s="224"/>
      <c r="BB74" s="224"/>
      <c r="BC74" s="224"/>
      <c r="BD74" s="224"/>
      <c r="BE74" s="224"/>
      <c r="BF74" s="224"/>
      <c r="BG74" s="225"/>
    </row>
    <row r="75" spans="1:59" s="226" customFormat="1" ht="68.25" customHeight="1" x14ac:dyDescent="0.25">
      <c r="B75" s="228"/>
      <c r="C75" s="217"/>
      <c r="D75" s="217"/>
      <c r="E75" s="217"/>
      <c r="F75" s="217"/>
      <c r="G75" s="266"/>
      <c r="H75" s="217"/>
      <c r="I75" s="217"/>
      <c r="J75" s="217"/>
      <c r="K75" s="217"/>
      <c r="L75" s="217"/>
      <c r="M75" s="217"/>
      <c r="N75" s="217"/>
      <c r="O75" s="217"/>
      <c r="P75" s="217"/>
      <c r="Q75" s="217"/>
      <c r="R75" s="217"/>
      <c r="S75" s="217" t="s">
        <v>370</v>
      </c>
      <c r="T75" s="217"/>
      <c r="U75" s="217"/>
      <c r="V75" s="217"/>
      <c r="W75" s="217"/>
      <c r="X75" s="217"/>
      <c r="Y75" s="217"/>
      <c r="Z75" s="217"/>
      <c r="AA75" s="217"/>
      <c r="AB75" s="223" t="str">
        <f>IF(OR(X74="",AB74=""),"",AB74-X74)</f>
        <v/>
      </c>
      <c r="AC75" s="222"/>
      <c r="AD75" s="229"/>
      <c r="AE75" s="404">
        <f>AE74-Y74</f>
        <v>-6449</v>
      </c>
      <c r="AF75" s="405"/>
      <c r="AG75" s="405"/>
      <c r="AH75" s="406"/>
      <c r="AI75" s="404">
        <f>AI74-Z74</f>
        <v>-6334</v>
      </c>
      <c r="AJ75" s="405"/>
      <c r="AK75" s="405"/>
      <c r="AL75" s="406"/>
      <c r="AM75" s="404">
        <f>AM74-AA74</f>
        <v>-6098</v>
      </c>
      <c r="AN75" s="405"/>
      <c r="AO75" s="405"/>
      <c r="AP75" s="406"/>
      <c r="AQ75" s="404">
        <f>AQ74-AB74</f>
        <v>-80</v>
      </c>
      <c r="AR75" s="405"/>
      <c r="AS75" s="405"/>
      <c r="AT75" s="406"/>
      <c r="AU75" s="404">
        <f>AU74-AC74</f>
        <v>-80</v>
      </c>
      <c r="AV75" s="405"/>
      <c r="AW75" s="405"/>
      <c r="AX75" s="406"/>
      <c r="AY75" s="230">
        <f>AY74-AD74</f>
        <v>-19041</v>
      </c>
      <c r="AZ75" s="296">
        <f>+AY75/AD74</f>
        <v>-8.9410804352574882E-2</v>
      </c>
      <c r="BA75" s="242"/>
      <c r="BB75" s="315"/>
      <c r="BC75" s="315"/>
      <c r="BD75" s="400"/>
      <c r="BE75" s="400"/>
      <c r="BF75" s="400"/>
      <c r="BG75" s="243"/>
    </row>
    <row r="76" spans="1:59" ht="16.5" thickBot="1" x14ac:dyDescent="0.3">
      <c r="B76" s="231" t="s">
        <v>371</v>
      </c>
      <c r="C76" s="232"/>
      <c r="D76" s="233"/>
      <c r="E76" s="233"/>
      <c r="F76" s="233"/>
      <c r="G76" s="236"/>
      <c r="H76" s="218"/>
      <c r="I76" s="218"/>
      <c r="J76" s="218"/>
      <c r="K76" s="234"/>
      <c r="L76" s="234"/>
      <c r="M76" s="235"/>
      <c r="N76" s="233"/>
      <c r="O76" s="233"/>
      <c r="P76" s="236"/>
      <c r="Q76" s="236"/>
      <c r="R76" s="237"/>
      <c r="S76" s="236"/>
      <c r="T76" s="236"/>
      <c r="U76" s="236"/>
      <c r="V76" s="236"/>
      <c r="W76" s="236"/>
      <c r="X76" s="236"/>
      <c r="Y76" s="218"/>
      <c r="Z76" s="218"/>
      <c r="AA76" s="218"/>
      <c r="AB76" s="218"/>
      <c r="AC76" s="218"/>
      <c r="AD76" s="236"/>
      <c r="AE76" s="236"/>
      <c r="AF76" s="236"/>
      <c r="AG76" s="236"/>
      <c r="AH76" s="236"/>
      <c r="AI76" s="307">
        <f>+SUM(AI11:AI73)</f>
        <v>39095.42</v>
      </c>
      <c r="AJ76" s="236"/>
      <c r="AK76" s="307">
        <f>+SUM(AK11:AK73)</f>
        <v>8.4</v>
      </c>
      <c r="AL76" s="236"/>
      <c r="AM76" s="236"/>
      <c r="AN76" s="236"/>
      <c r="AO76" s="236"/>
      <c r="AP76" s="236"/>
      <c r="AQ76" s="236"/>
      <c r="AR76" s="236"/>
      <c r="AS76" s="236"/>
      <c r="AT76" s="236"/>
      <c r="AU76" s="236"/>
      <c r="AV76" s="236"/>
      <c r="AW76" s="236"/>
      <c r="AX76" s="236"/>
      <c r="AY76" s="238"/>
      <c r="AZ76" s="239"/>
      <c r="BA76" s="240"/>
      <c r="BB76" s="240"/>
      <c r="BC76" s="240"/>
      <c r="BD76" s="240"/>
      <c r="BE76" s="240"/>
      <c r="BF76" s="240"/>
      <c r="BG76" s="241"/>
    </row>
    <row r="77" spans="1:59" s="215" customFormat="1" ht="33.950000000000003" customHeight="1" x14ac:dyDescent="0.25">
      <c r="A77" s="3"/>
      <c r="B77" s="244" t="s">
        <v>372</v>
      </c>
      <c r="C77" s="314"/>
      <c r="D77" s="314"/>
      <c r="E77" s="314"/>
      <c r="F77" s="314"/>
      <c r="G77" s="314"/>
      <c r="H77" s="314"/>
      <c r="I77" s="314"/>
      <c r="J77" s="314"/>
      <c r="K77" s="314"/>
      <c r="L77" s="314"/>
      <c r="M77" s="314"/>
      <c r="N77" s="314"/>
      <c r="O77" s="314"/>
      <c r="P77" s="314"/>
      <c r="Q77" s="314"/>
      <c r="R77" s="314"/>
      <c r="S77" s="314"/>
      <c r="T77" s="314"/>
      <c r="U77" s="314"/>
      <c r="V77" s="314"/>
      <c r="W77" s="314"/>
      <c r="X77" s="314"/>
      <c r="Y77" s="314"/>
      <c r="Z77" s="314"/>
      <c r="AA77" s="314"/>
      <c r="AB77" s="314"/>
      <c r="AC77" s="314"/>
      <c r="AD77" s="314"/>
      <c r="AE77" s="314"/>
      <c r="AF77" s="314"/>
      <c r="AG77" s="314"/>
      <c r="AH77" s="314"/>
      <c r="AI77" s="314"/>
      <c r="AJ77" s="314"/>
      <c r="AK77" s="314"/>
      <c r="AL77" s="314"/>
      <c r="AM77" s="314"/>
      <c r="AN77" s="314"/>
      <c r="AO77" s="314"/>
      <c r="AP77" s="314"/>
      <c r="AQ77" s="314"/>
      <c r="AR77" s="314"/>
      <c r="AS77" s="314"/>
      <c r="AT77" s="314"/>
      <c r="AU77" s="314"/>
      <c r="AV77" s="314"/>
      <c r="AW77" s="314"/>
      <c r="AX77" s="314"/>
      <c r="AY77" s="314"/>
      <c r="AZ77" s="314"/>
      <c r="BA77" s="314"/>
      <c r="BB77" s="314"/>
      <c r="BC77" s="314"/>
      <c r="BD77" s="314"/>
      <c r="BE77" s="314"/>
      <c r="BF77" s="314"/>
      <c r="BG77" s="314"/>
    </row>
    <row r="78" spans="1:59" s="215" customFormat="1" ht="15.95" customHeight="1" x14ac:dyDescent="0.25">
      <c r="A78" s="3"/>
      <c r="B78" s="391" t="s">
        <v>373</v>
      </c>
      <c r="C78" s="245" t="s">
        <v>374</v>
      </c>
      <c r="D78" s="246"/>
      <c r="E78" s="246"/>
      <c r="F78" s="246"/>
      <c r="G78" s="267"/>
      <c r="H78" s="246"/>
      <c r="I78" s="246"/>
      <c r="J78" s="246"/>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c r="AI78" s="246"/>
      <c r="AJ78" s="246"/>
      <c r="AK78" s="246"/>
      <c r="AL78" s="246"/>
      <c r="AM78" s="246"/>
      <c r="AN78" s="246"/>
      <c r="AO78" s="246"/>
      <c r="AP78" s="246"/>
      <c r="AQ78" s="246"/>
      <c r="AR78" s="246"/>
      <c r="AS78" s="246"/>
      <c r="AT78" s="246"/>
      <c r="AU78" s="246"/>
      <c r="AV78" s="246"/>
      <c r="AW78" s="246"/>
      <c r="AX78" s="246"/>
      <c r="AY78" s="246"/>
      <c r="AZ78" s="246"/>
      <c r="BA78" s="246"/>
      <c r="BB78" s="246"/>
      <c r="BC78" s="246"/>
      <c r="BD78" s="246"/>
      <c r="BE78" s="246"/>
      <c r="BF78" s="246"/>
      <c r="BG78" s="246"/>
    </row>
    <row r="79" spans="1:59" s="215" customFormat="1" ht="15.95" customHeight="1" x14ac:dyDescent="0.25">
      <c r="A79" s="3"/>
      <c r="B79" s="392"/>
      <c r="C79" s="247" t="s">
        <v>375</v>
      </c>
      <c r="D79" s="248"/>
      <c r="E79" s="248"/>
      <c r="F79" s="248"/>
      <c r="G79" s="26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48"/>
      <c r="AP79" s="248"/>
      <c r="AQ79" s="248"/>
      <c r="AR79" s="248"/>
      <c r="AS79" s="248"/>
      <c r="AT79" s="248"/>
      <c r="AU79" s="248"/>
      <c r="AV79" s="248"/>
      <c r="AW79" s="248"/>
      <c r="AX79" s="248"/>
      <c r="AY79" s="248"/>
      <c r="AZ79" s="248"/>
      <c r="BA79" s="248"/>
      <c r="BB79" s="248"/>
      <c r="BC79" s="248"/>
      <c r="BD79" s="248"/>
      <c r="BE79" s="248"/>
      <c r="BF79" s="248"/>
      <c r="BG79" s="248"/>
    </row>
    <row r="80" spans="1:59" s="215" customFormat="1" ht="15.95" customHeight="1" x14ac:dyDescent="0.25">
      <c r="A80" s="3"/>
      <c r="B80" s="392"/>
      <c r="C80" s="247" t="s">
        <v>376</v>
      </c>
      <c r="D80" s="248"/>
      <c r="E80" s="248"/>
      <c r="F80" s="248"/>
      <c r="G80" s="268"/>
      <c r="H80" s="248"/>
      <c r="I80" s="248"/>
      <c r="J80" s="248"/>
      <c r="K80" s="248"/>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8"/>
      <c r="AL80" s="248"/>
      <c r="AM80" s="248"/>
      <c r="AN80" s="248"/>
      <c r="AO80" s="248"/>
      <c r="AP80" s="248"/>
      <c r="AQ80" s="248"/>
      <c r="AR80" s="248"/>
      <c r="AS80" s="248"/>
      <c r="AT80" s="248"/>
      <c r="AU80" s="248"/>
      <c r="AV80" s="248"/>
      <c r="AW80" s="248"/>
      <c r="AX80" s="248"/>
      <c r="AY80" s="248"/>
      <c r="AZ80" s="248"/>
      <c r="BA80" s="248"/>
      <c r="BB80" s="248"/>
      <c r="BC80" s="248"/>
      <c r="BD80" s="248"/>
      <c r="BE80" s="248"/>
      <c r="BF80" s="248"/>
      <c r="BG80" s="248"/>
    </row>
    <row r="81" spans="1:59" s="215" customFormat="1" ht="15.95" customHeight="1" x14ac:dyDescent="0.25">
      <c r="A81" s="3"/>
      <c r="B81" s="393" t="s">
        <v>377</v>
      </c>
      <c r="C81" s="249" t="s">
        <v>378</v>
      </c>
      <c r="D81" s="250"/>
      <c r="E81" s="250"/>
      <c r="F81" s="250"/>
      <c r="G81" s="269"/>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250"/>
      <c r="AP81" s="250"/>
      <c r="AQ81" s="250"/>
      <c r="AR81" s="250"/>
      <c r="AS81" s="250"/>
      <c r="AT81" s="250"/>
      <c r="AU81" s="250"/>
      <c r="AV81" s="250"/>
      <c r="AW81" s="250"/>
      <c r="AX81" s="250"/>
      <c r="AY81" s="250"/>
      <c r="AZ81" s="250"/>
      <c r="BA81" s="250"/>
      <c r="BB81" s="250"/>
      <c r="BC81" s="250"/>
      <c r="BD81" s="250"/>
      <c r="BE81" s="250"/>
      <c r="BF81" s="250"/>
      <c r="BG81" s="250"/>
    </row>
    <row r="82" spans="1:59" s="215" customFormat="1" ht="15.95" customHeight="1" x14ac:dyDescent="0.25">
      <c r="A82" s="3"/>
      <c r="B82" s="394"/>
      <c r="C82" s="251" t="s">
        <v>379</v>
      </c>
      <c r="D82" s="252"/>
      <c r="E82" s="252"/>
      <c r="F82" s="252"/>
      <c r="G82" s="270"/>
      <c r="H82" s="252"/>
      <c r="I82" s="252"/>
      <c r="J82" s="252"/>
      <c r="K82" s="252"/>
      <c r="L82" s="252"/>
      <c r="M82" s="252"/>
      <c r="N82" s="252"/>
      <c r="O82" s="252"/>
      <c r="P82" s="252"/>
      <c r="Q82" s="252"/>
      <c r="R82" s="252"/>
      <c r="S82" s="252"/>
      <c r="T82" s="252"/>
      <c r="U82" s="252"/>
      <c r="V82" s="252"/>
      <c r="W82" s="252"/>
      <c r="X82" s="252"/>
      <c r="Y82" s="252"/>
      <c r="Z82" s="252"/>
      <c r="AA82" s="252"/>
      <c r="AB82" s="252"/>
      <c r="AC82" s="252"/>
      <c r="AD82" s="252"/>
      <c r="AE82" s="252"/>
      <c r="AF82" s="252"/>
      <c r="AG82" s="252"/>
      <c r="AH82" s="252"/>
      <c r="AI82" s="252"/>
      <c r="AJ82" s="252"/>
      <c r="AK82" s="252"/>
      <c r="AL82" s="252"/>
      <c r="AM82" s="252"/>
      <c r="AN82" s="252"/>
      <c r="AO82" s="252"/>
      <c r="AP82" s="252"/>
      <c r="AQ82" s="252"/>
      <c r="AR82" s="252"/>
      <c r="AS82" s="252"/>
      <c r="AT82" s="252"/>
      <c r="AU82" s="252"/>
      <c r="AV82" s="252"/>
      <c r="AW82" s="252"/>
      <c r="AX82" s="252"/>
      <c r="AY82" s="252"/>
      <c r="AZ82" s="252"/>
      <c r="BA82" s="252"/>
      <c r="BB82" s="252"/>
      <c r="BC82" s="252"/>
      <c r="BD82" s="252"/>
      <c r="BE82" s="252"/>
      <c r="BF82" s="252"/>
      <c r="BG82" s="252"/>
    </row>
    <row r="83" spans="1:59" s="215" customFormat="1" ht="15.95" customHeight="1" x14ac:dyDescent="0.25">
      <c r="A83" s="3"/>
      <c r="B83" s="394"/>
      <c r="C83" s="251" t="s">
        <v>380</v>
      </c>
      <c r="D83" s="252"/>
      <c r="E83" s="252"/>
      <c r="F83" s="252"/>
      <c r="G83" s="270"/>
      <c r="H83" s="252"/>
      <c r="I83" s="252"/>
      <c r="J83" s="252"/>
      <c r="K83" s="252"/>
      <c r="L83" s="252"/>
      <c r="M83" s="252"/>
      <c r="N83" s="252"/>
      <c r="O83" s="252"/>
      <c r="P83" s="252"/>
      <c r="Q83" s="252"/>
      <c r="R83" s="252"/>
      <c r="S83" s="252"/>
      <c r="T83" s="252"/>
      <c r="U83" s="252"/>
      <c r="V83" s="252"/>
      <c r="W83" s="252"/>
      <c r="X83" s="252"/>
      <c r="Y83" s="252"/>
      <c r="Z83" s="252"/>
      <c r="AA83" s="252"/>
      <c r="AB83" s="252"/>
      <c r="AC83" s="252"/>
      <c r="AD83" s="252"/>
      <c r="AE83" s="252"/>
      <c r="AF83" s="252"/>
      <c r="AG83" s="252"/>
      <c r="AH83" s="252"/>
      <c r="AI83" s="252"/>
      <c r="AJ83" s="252"/>
      <c r="AK83" s="252"/>
      <c r="AL83" s="252"/>
      <c r="AM83" s="252"/>
      <c r="AN83" s="252"/>
      <c r="AO83" s="252"/>
      <c r="AP83" s="252"/>
      <c r="AQ83" s="252"/>
      <c r="AR83" s="252"/>
      <c r="AS83" s="252"/>
      <c r="AT83" s="252"/>
      <c r="AU83" s="252"/>
      <c r="AV83" s="252"/>
      <c r="AW83" s="252"/>
      <c r="AX83" s="252"/>
      <c r="AY83" s="252"/>
      <c r="AZ83" s="252"/>
      <c r="BA83" s="252"/>
      <c r="BB83" s="252"/>
      <c r="BC83" s="252"/>
      <c r="BD83" s="252"/>
      <c r="BE83" s="252"/>
      <c r="BF83" s="252"/>
      <c r="BG83" s="252"/>
    </row>
    <row r="84" spans="1:59" s="215" customFormat="1" ht="15.95" customHeight="1" x14ac:dyDescent="0.25">
      <c r="A84" s="3"/>
      <c r="B84" s="395" t="s">
        <v>381</v>
      </c>
      <c r="C84" s="249" t="s">
        <v>378</v>
      </c>
      <c r="D84" s="250"/>
      <c r="E84" s="250"/>
      <c r="F84" s="250"/>
      <c r="G84" s="269"/>
      <c r="H84" s="250"/>
      <c r="I84" s="250"/>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250"/>
      <c r="AL84" s="250"/>
      <c r="AM84" s="250"/>
      <c r="AN84" s="250"/>
      <c r="AO84" s="250"/>
      <c r="AP84" s="250"/>
      <c r="AQ84" s="250"/>
      <c r="AR84" s="250"/>
      <c r="AS84" s="250"/>
      <c r="AT84" s="250"/>
      <c r="AU84" s="250"/>
      <c r="AV84" s="250"/>
      <c r="AW84" s="250"/>
      <c r="AX84" s="250"/>
      <c r="AY84" s="250"/>
      <c r="AZ84" s="250"/>
      <c r="BA84" s="250"/>
      <c r="BB84" s="250"/>
      <c r="BC84" s="250"/>
      <c r="BD84" s="250"/>
      <c r="BE84" s="250"/>
      <c r="BF84" s="250"/>
      <c r="BG84" s="250"/>
    </row>
    <row r="85" spans="1:59" s="215" customFormat="1" ht="15.95" customHeight="1" x14ac:dyDescent="0.25">
      <c r="A85" s="3"/>
      <c r="B85" s="396"/>
      <c r="C85" s="251" t="s">
        <v>379</v>
      </c>
      <c r="D85" s="252"/>
      <c r="E85" s="252"/>
      <c r="F85" s="252"/>
      <c r="G85" s="270"/>
      <c r="H85" s="252"/>
      <c r="I85" s="252"/>
      <c r="J85" s="252"/>
      <c r="K85" s="252"/>
      <c r="L85" s="252"/>
      <c r="M85" s="252"/>
      <c r="N85" s="252"/>
      <c r="O85" s="252"/>
      <c r="P85" s="252"/>
      <c r="Q85" s="252"/>
      <c r="R85" s="252"/>
      <c r="S85" s="252"/>
      <c r="T85" s="252"/>
      <c r="U85" s="252"/>
      <c r="V85" s="252"/>
      <c r="W85" s="252"/>
      <c r="X85" s="252"/>
      <c r="Y85" s="252"/>
      <c r="Z85" s="252"/>
      <c r="AA85" s="252"/>
      <c r="AB85" s="252"/>
      <c r="AC85" s="252"/>
      <c r="AD85" s="252"/>
      <c r="AE85" s="252"/>
      <c r="AF85" s="252"/>
      <c r="AG85" s="252"/>
      <c r="AH85" s="252"/>
      <c r="AI85" s="252"/>
      <c r="AJ85" s="252"/>
      <c r="AK85" s="252"/>
      <c r="AL85" s="252"/>
      <c r="AM85" s="252"/>
      <c r="AN85" s="252"/>
      <c r="AO85" s="252"/>
      <c r="AP85" s="252"/>
      <c r="AQ85" s="252"/>
      <c r="AR85" s="252"/>
      <c r="AS85" s="252"/>
      <c r="AT85" s="252"/>
      <c r="AU85" s="252"/>
      <c r="AV85" s="252"/>
      <c r="AW85" s="252"/>
      <c r="AX85" s="252"/>
      <c r="AY85" s="252"/>
      <c r="AZ85" s="252"/>
      <c r="BA85" s="252"/>
      <c r="BB85" s="252"/>
      <c r="BC85" s="252"/>
      <c r="BD85" s="252"/>
      <c r="BE85" s="252"/>
      <c r="BF85" s="252"/>
      <c r="BG85" s="252"/>
    </row>
    <row r="86" spans="1:59" s="215" customFormat="1" ht="15.95" customHeight="1" x14ac:dyDescent="0.25">
      <c r="A86" s="3"/>
      <c r="B86" s="396"/>
      <c r="C86" s="251" t="s">
        <v>380</v>
      </c>
      <c r="D86" s="252"/>
      <c r="E86" s="252"/>
      <c r="F86" s="252"/>
      <c r="G86" s="270"/>
      <c r="H86" s="252"/>
      <c r="I86" s="252"/>
      <c r="J86" s="252"/>
      <c r="K86" s="252"/>
      <c r="L86" s="252"/>
      <c r="M86" s="252"/>
      <c r="N86" s="252"/>
      <c r="O86" s="252"/>
      <c r="P86" s="252"/>
      <c r="Q86" s="252"/>
      <c r="R86" s="252"/>
      <c r="S86" s="252"/>
      <c r="T86" s="252"/>
      <c r="U86" s="252"/>
      <c r="V86" s="252"/>
      <c r="W86" s="252"/>
      <c r="X86" s="252"/>
      <c r="Y86" s="252"/>
      <c r="Z86" s="252"/>
      <c r="AA86" s="252"/>
      <c r="AB86" s="252"/>
      <c r="AC86" s="252"/>
      <c r="AD86" s="252"/>
      <c r="AE86" s="252"/>
      <c r="AF86" s="252"/>
      <c r="AG86" s="252"/>
      <c r="AH86" s="252"/>
      <c r="AI86" s="252"/>
      <c r="AJ86" s="252"/>
      <c r="AK86" s="252"/>
      <c r="AL86" s="252"/>
      <c r="AM86" s="252"/>
      <c r="AN86" s="252"/>
      <c r="AO86" s="252"/>
      <c r="AP86" s="252"/>
      <c r="AQ86" s="252"/>
      <c r="AR86" s="252"/>
      <c r="AS86" s="252"/>
      <c r="AT86" s="252"/>
      <c r="AU86" s="252"/>
      <c r="AV86" s="252"/>
      <c r="AW86" s="252"/>
      <c r="AX86" s="252"/>
      <c r="AY86" s="252"/>
      <c r="AZ86" s="252"/>
      <c r="BA86" s="252"/>
      <c r="BB86" s="252"/>
      <c r="BC86" s="252"/>
      <c r="BD86" s="252"/>
      <c r="BE86" s="252"/>
      <c r="BF86" s="252"/>
      <c r="BG86" s="252"/>
    </row>
    <row r="87" spans="1:59" s="215" customFormat="1" ht="15.95" customHeight="1" x14ac:dyDescent="0.25">
      <c r="A87" s="3"/>
      <c r="B87" s="395" t="s">
        <v>382</v>
      </c>
      <c r="C87" s="249" t="s">
        <v>378</v>
      </c>
      <c r="D87" s="250"/>
      <c r="E87" s="250"/>
      <c r="F87" s="250"/>
      <c r="G87" s="269"/>
      <c r="H87" s="250"/>
      <c r="I87" s="250"/>
      <c r="J87" s="250"/>
      <c r="K87" s="250"/>
      <c r="L87" s="250"/>
      <c r="M87" s="250"/>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250"/>
      <c r="AO87" s="250"/>
      <c r="AP87" s="250"/>
      <c r="AQ87" s="250"/>
      <c r="AR87" s="250"/>
      <c r="AS87" s="250"/>
      <c r="AT87" s="250"/>
      <c r="AU87" s="250"/>
      <c r="AV87" s="250"/>
      <c r="AW87" s="250"/>
      <c r="AX87" s="250"/>
      <c r="AY87" s="250"/>
      <c r="AZ87" s="250"/>
      <c r="BA87" s="250"/>
      <c r="BB87" s="250"/>
      <c r="BC87" s="250"/>
      <c r="BD87" s="250"/>
      <c r="BE87" s="250"/>
      <c r="BF87" s="250"/>
      <c r="BG87" s="250"/>
    </row>
    <row r="88" spans="1:59" s="215" customFormat="1" ht="15.95" customHeight="1" x14ac:dyDescent="0.25">
      <c r="A88" s="3"/>
      <c r="B88" s="396"/>
      <c r="C88" s="251" t="s">
        <v>379</v>
      </c>
      <c r="D88" s="252"/>
      <c r="E88" s="252"/>
      <c r="F88" s="252"/>
      <c r="G88" s="270"/>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2"/>
      <c r="AK88" s="252"/>
      <c r="AL88" s="252"/>
      <c r="AM88" s="252"/>
      <c r="AN88" s="252"/>
      <c r="AO88" s="252"/>
      <c r="AP88" s="252"/>
      <c r="AQ88" s="252"/>
      <c r="AR88" s="252"/>
      <c r="AS88" s="252"/>
      <c r="AT88" s="252"/>
      <c r="AU88" s="252"/>
      <c r="AV88" s="252"/>
      <c r="AW88" s="252"/>
      <c r="AX88" s="252"/>
      <c r="AY88" s="252"/>
      <c r="AZ88" s="252"/>
      <c r="BA88" s="252"/>
      <c r="BB88" s="252"/>
      <c r="BC88" s="252"/>
      <c r="BD88" s="252"/>
      <c r="BE88" s="252"/>
      <c r="BF88" s="252"/>
      <c r="BG88" s="252"/>
    </row>
    <row r="89" spans="1:59" s="215" customFormat="1" ht="15.95" customHeight="1" x14ac:dyDescent="0.25">
      <c r="A89" s="3"/>
      <c r="B89" s="396"/>
      <c r="C89" s="251" t="s">
        <v>380</v>
      </c>
      <c r="D89" s="252"/>
      <c r="E89" s="252"/>
      <c r="F89" s="252"/>
      <c r="G89" s="270"/>
      <c r="H89" s="252"/>
      <c r="I89" s="252"/>
      <c r="J89" s="252"/>
      <c r="K89" s="252"/>
      <c r="L89" s="252"/>
      <c r="M89" s="252"/>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252"/>
      <c r="AL89" s="252"/>
      <c r="AM89" s="252"/>
      <c r="AN89" s="252"/>
      <c r="AO89" s="252"/>
      <c r="AP89" s="252"/>
      <c r="AQ89" s="252"/>
      <c r="AR89" s="252"/>
      <c r="AS89" s="252"/>
      <c r="AT89" s="252"/>
      <c r="AU89" s="252"/>
      <c r="AV89" s="252"/>
      <c r="AW89" s="252"/>
      <c r="AX89" s="252"/>
      <c r="AY89" s="252"/>
      <c r="AZ89" s="252"/>
      <c r="BA89" s="252"/>
      <c r="BB89" s="252"/>
      <c r="BC89" s="252"/>
      <c r="BD89" s="252"/>
      <c r="BE89" s="252"/>
      <c r="BF89" s="252"/>
      <c r="BG89" s="252"/>
    </row>
    <row r="90" spans="1:59" s="215" customFormat="1" ht="15.95" customHeight="1" x14ac:dyDescent="0.25">
      <c r="A90" s="3"/>
      <c r="B90" s="397" t="s">
        <v>383</v>
      </c>
      <c r="C90" s="249" t="s">
        <v>378</v>
      </c>
      <c r="D90" s="250"/>
      <c r="E90" s="250"/>
      <c r="F90" s="250"/>
      <c r="G90" s="269"/>
      <c r="H90" s="250"/>
      <c r="I90" s="250"/>
      <c r="J90" s="250"/>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50"/>
      <c r="AP90" s="250"/>
      <c r="AQ90" s="250"/>
      <c r="AR90" s="250"/>
      <c r="AS90" s="250"/>
      <c r="AT90" s="250"/>
      <c r="AU90" s="250"/>
      <c r="AV90" s="250"/>
      <c r="AW90" s="250"/>
      <c r="AX90" s="250"/>
      <c r="AY90" s="250"/>
      <c r="AZ90" s="250"/>
      <c r="BA90" s="250"/>
      <c r="BB90" s="250"/>
      <c r="BC90" s="250"/>
      <c r="BD90" s="250"/>
      <c r="BE90" s="250"/>
      <c r="BF90" s="250"/>
      <c r="BG90" s="250"/>
    </row>
    <row r="91" spans="1:59" s="215" customFormat="1" ht="15.95" customHeight="1" x14ac:dyDescent="0.25">
      <c r="A91" s="3"/>
      <c r="B91" s="398"/>
      <c r="C91" s="251" t="s">
        <v>379</v>
      </c>
      <c r="D91" s="252"/>
      <c r="E91" s="252"/>
      <c r="F91" s="252"/>
      <c r="G91" s="270"/>
      <c r="H91" s="252"/>
      <c r="I91" s="252"/>
      <c r="J91" s="252"/>
      <c r="K91" s="252"/>
      <c r="L91" s="252"/>
      <c r="M91" s="252"/>
      <c r="N91" s="252"/>
      <c r="O91" s="252"/>
      <c r="P91" s="252"/>
      <c r="Q91" s="252"/>
      <c r="R91" s="252"/>
      <c r="S91" s="252"/>
      <c r="T91" s="252"/>
      <c r="U91" s="252"/>
      <c r="V91" s="252"/>
      <c r="W91" s="252"/>
      <c r="X91" s="252"/>
      <c r="Y91" s="252"/>
      <c r="Z91" s="252"/>
      <c r="AA91" s="252"/>
      <c r="AB91" s="252"/>
      <c r="AC91" s="252"/>
      <c r="AD91" s="252"/>
      <c r="AE91" s="252"/>
      <c r="AF91" s="252"/>
      <c r="AG91" s="252"/>
      <c r="AH91" s="252"/>
      <c r="AI91" s="252"/>
      <c r="AJ91" s="252"/>
      <c r="AK91" s="252"/>
      <c r="AL91" s="252"/>
      <c r="AM91" s="252"/>
      <c r="AN91" s="252"/>
      <c r="AO91" s="252"/>
      <c r="AP91" s="252"/>
      <c r="AQ91" s="252"/>
      <c r="AR91" s="252"/>
      <c r="AS91" s="252"/>
      <c r="AT91" s="252"/>
      <c r="AU91" s="252"/>
      <c r="AV91" s="252"/>
      <c r="AW91" s="252"/>
      <c r="AX91" s="252"/>
      <c r="AY91" s="252"/>
      <c r="AZ91" s="252"/>
      <c r="BA91" s="252"/>
      <c r="BB91" s="252"/>
      <c r="BC91" s="252"/>
      <c r="BD91" s="252"/>
      <c r="BE91" s="252"/>
      <c r="BF91" s="252"/>
      <c r="BG91" s="252"/>
    </row>
    <row r="92" spans="1:59" s="215" customFormat="1" ht="15.95" customHeight="1" thickBot="1" x14ac:dyDescent="0.3">
      <c r="A92" s="3"/>
      <c r="B92" s="399"/>
      <c r="C92" s="253" t="s">
        <v>380</v>
      </c>
      <c r="D92" s="254"/>
      <c r="E92" s="254"/>
      <c r="F92" s="254"/>
      <c r="G92" s="271"/>
      <c r="H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254"/>
      <c r="AP92" s="254"/>
      <c r="AQ92" s="254"/>
      <c r="AR92" s="254"/>
      <c r="AS92" s="254"/>
      <c r="AT92" s="254"/>
      <c r="AU92" s="254"/>
      <c r="AV92" s="254"/>
      <c r="AW92" s="254"/>
      <c r="AX92" s="254"/>
      <c r="AY92" s="254"/>
      <c r="AZ92" s="254"/>
      <c r="BA92" s="254"/>
      <c r="BB92" s="254"/>
      <c r="BC92" s="254"/>
      <c r="BD92" s="254"/>
      <c r="BE92" s="254"/>
      <c r="BF92" s="254"/>
      <c r="BG92" s="254"/>
    </row>
  </sheetData>
  <mergeCells count="78">
    <mergeCell ref="B46:B53"/>
    <mergeCell ref="C46:C53"/>
    <mergeCell ref="C54:C73"/>
    <mergeCell ref="F7:F10"/>
    <mergeCell ref="B11:B20"/>
    <mergeCell ref="C11:C20"/>
    <mergeCell ref="B21:B35"/>
    <mergeCell ref="C21:C35"/>
    <mergeCell ref="C36:C45"/>
    <mergeCell ref="B36:B45"/>
    <mergeCell ref="B54:B73"/>
    <mergeCell ref="D7:D10"/>
    <mergeCell ref="E7:E10"/>
    <mergeCell ref="AM8:AP9"/>
    <mergeCell ref="P8:P10"/>
    <mergeCell ref="S8:S10"/>
    <mergeCell ref="T8:T10"/>
    <mergeCell ref="Q8:R9"/>
    <mergeCell ref="AA8:AA10"/>
    <mergeCell ref="AB8:AB10"/>
    <mergeCell ref="AC8:AC10"/>
    <mergeCell ref="AD8:AD10"/>
    <mergeCell ref="U8:U10"/>
    <mergeCell ref="V8:V10"/>
    <mergeCell ref="W8:W10"/>
    <mergeCell ref="M8:M10"/>
    <mergeCell ref="N8:N10"/>
    <mergeCell ref="O8:O10"/>
    <mergeCell ref="AE8:AH9"/>
    <mergeCell ref="AI8:AL9"/>
    <mergeCell ref="AZ6:BG6"/>
    <mergeCell ref="O6:X6"/>
    <mergeCell ref="BE9:BE10"/>
    <mergeCell ref="BG8:BG10"/>
    <mergeCell ref="I8:I10"/>
    <mergeCell ref="J8:J10"/>
    <mergeCell ref="G7:J7"/>
    <mergeCell ref="AQ8:AT9"/>
    <mergeCell ref="AE7:AY7"/>
    <mergeCell ref="AU8:AX9"/>
    <mergeCell ref="AY8:AY10"/>
    <mergeCell ref="M7:X7"/>
    <mergeCell ref="Y7:AD7"/>
    <mergeCell ref="Z8:Z10"/>
    <mergeCell ref="K8:K10"/>
    <mergeCell ref="L8:L10"/>
    <mergeCell ref="AZ7:BG7"/>
    <mergeCell ref="K7:L7"/>
    <mergeCell ref="B7:B10"/>
    <mergeCell ref="C7:C10"/>
    <mergeCell ref="X8:X10"/>
    <mergeCell ref="Y8:Y10"/>
    <mergeCell ref="BF8:BF10"/>
    <mergeCell ref="AZ9:AZ10"/>
    <mergeCell ref="BA9:BA10"/>
    <mergeCell ref="BB9:BB10"/>
    <mergeCell ref="BC9:BC10"/>
    <mergeCell ref="BD9:BD10"/>
    <mergeCell ref="BA8:BC8"/>
    <mergeCell ref="BD8:BE8"/>
    <mergeCell ref="G8:G10"/>
    <mergeCell ref="H8:H10"/>
    <mergeCell ref="BD75:BF75"/>
    <mergeCell ref="AE74:AH74"/>
    <mergeCell ref="AI74:AL74"/>
    <mergeCell ref="AM74:AP74"/>
    <mergeCell ref="AQ74:AT74"/>
    <mergeCell ref="AU74:AX74"/>
    <mergeCell ref="AE75:AH75"/>
    <mergeCell ref="AI75:AL75"/>
    <mergeCell ref="AM75:AP75"/>
    <mergeCell ref="AQ75:AT75"/>
    <mergeCell ref="AU75:AX75"/>
    <mergeCell ref="B78:B80"/>
    <mergeCell ref="B81:B83"/>
    <mergeCell ref="B84:B86"/>
    <mergeCell ref="B87:B89"/>
    <mergeCell ref="B90:B92"/>
  </mergeCells>
  <phoneticPr fontId="40" type="noConversion"/>
  <dataValidations count="47">
    <dataValidation allowBlank="1" showInputMessage="1" showErrorMessage="1" prompt="Actualice la numeración de las acciones de acuerdo al número de objetivos y acciones formuladas en el documento CONPES._x000a__x000a_La actualización corresponde sólo al número de la acción, por ejemplo &quot;Acción 1.1&quot;." sqref="M38:O38 D38:D40 N43:O46 M40:O40 M52:M53 D58:D73 M62 D43:D45 O60 N39:O39 N63:O72 M43:M45 N59:N62 D49:D56 M55:M56 N49:O56" xr:uid="{9C697ECD-055C-4739-B813-E95390318C69}"/>
    <dataValidation allowBlank="1" showInputMessage="1" showErrorMessage="1" prompt="Adicione o elimine columnas conforme al número de cortes de seguimiento establecidos. Se debe reportar el seguimiento dos veces por año (30 de junio -  31 de diciembre)._x000a__x000a_Asegúrese de aplicar y copiar la fórmula para cada una de las acciones establecidas." sqref="BA8 AZ7 BD8" xr:uid="{57CA7120-FCA9-47F4-91DF-8356A3E70B62}"/>
    <dataValidation allowBlank="1" showInputMessage="1" showErrorMessage="1" prompt="1. Escriba el valor de los recursos y las fuentes para la ejecución de las acciones._x000a_2. Tenga en cuenta que una acción puede ser financiada por varias fuentes._x000a_3. Adicione o elimine las columnas necesarias, teniendo en cuenta el número de vigencias._x000a_" sqref="AE6:AE7" xr:uid="{1B70954B-D326-4437-8C2E-A983DC19E88E}"/>
    <dataValidation allowBlank="1" showInputMessage="1" showErrorMessage="1" prompt="Totalice el costo de las acciones al finalizar la vigencia del documento CONPES." sqref="AD8:AD9" xr:uid="{DCED81A4-8235-4DDA-BA71-FF2978E8673F}"/>
    <dataValidation allowBlank="1" showInputMessage="1" showErrorMessage="1" prompt="Escriba el año de la línea base." sqref="Q23:R24 R59:R60 Q21:R21 R38:R46 R49:R55 R69:R72 R63:R64" xr:uid="{D453DEF1-7791-4E95-85B8-B27E3B836F61}"/>
    <dataValidation allowBlank="1" showInputMessage="1" showErrorMessage="1" prompt="Escriba el valor y el año de la línea base de los indicadores que tienen disponibles dicha información. Recuerde que la línea base debe estar expresada en la misma unidad de la meta." sqref="Q8" xr:uid="{170CD523-82DF-46C3-8557-FF03879F01F1}"/>
    <dataValidation allowBlank="1" showInputMessage="1" showErrorMessage="1" prompt="Escriba la fecha de actualización del Documento CONPES. Esta fecha debe actualizarse toda vez que se envíe una versión del PAS al Grupo CONPES (instrucciones PAS. Paso 1. Datos básicos). _x000a__x000a_Formato DD/MM/AAAA." sqref="P3:Q3 N4:Q4" xr:uid="{3704E8A0-50AB-4941-BA1F-B90129183343}"/>
    <dataValidation allowBlank="1" showInputMessage="1" showErrorMessage="1" prompt="De acuerdo a la fecha de aprobación se mostrata el año correspondiente a cada vigencia. " sqref="AE8" xr:uid="{C47CDC63-E0AA-4355-8C67-7CB39F963E83}"/>
    <dataValidation allowBlank="1" showInputMessage="1" showErrorMessage="1" prompt="El cálculo del % cumplimiento de objetivos específicos se calcula automaticamente con la fórmula descrita en las instrucciones (Paso 3 literal c)._x000a__x000a_Actualice la fórmula conforme al número de objetivos, acciones y corte de seguimiento._x000a__x000a_" sqref="BF8:BG8" xr:uid="{FE543BEC-C80A-45A6-A47E-57CA74023B0E}"/>
    <dataValidation allowBlank="1" showInputMessage="1" showErrorMessage="1" prompt="Total de los recursos asignados para cada acción al finalizar la vigencia del documento CONPES." sqref="AY8" xr:uid="{73AE9442-53D9-4452-B8E8-F25691615CDA}"/>
    <dataValidation allowBlank="1" showInputMessage="1" showErrorMessage="1" prompt="La sección de seguimiento a la ejecución de las acciones debe diligenciarse una vez el documento CONPES ha sido aprobado, y debe actualizarse de acuerdo a los cortes establecidos en el documento." sqref="BA5:BG5" xr:uid="{CE818F78-F58F-4D09-B300-8E742051D849}"/>
    <dataValidation allowBlank="1" showInputMessage="1" showErrorMessage="1" prompt="1. Escriba el costo de las acciones para cada vigencia._x000a_2. Escriba un estimativo cuando no tenga claridad del costeo de las acciones._x000a_3. Adicione o elimine las columnas necesarias, teniendo en cuenta el número de vigencias establecidas en el documento." sqref="Y6:Y7" xr:uid="{8ED4CAFC-51B9-4A76-BBAB-9E53828EA601}"/>
    <dataValidation allowBlank="1" showInputMessage="1" showErrorMessage="1" prompt="Escriba las acciones que componen cada objetivo de la siguiente forma:_x000a_1.1 Descripción de la accion._x000a__x000a_No se deben formular varias acciones en una misma fila._x000a__x000a_Cada acción debe tener un único indicador._x000a_" sqref="K8:O9 C7:F7" xr:uid="{624495F1-8D77-49B4-9809-EC348868A62E}"/>
    <dataValidation allowBlank="1" showInputMessage="1" showErrorMessage="1" prompt="1. Defina la ponderación de cada acción de acuerdo a su nivel de importancia en el cumplimiento del objetivo específico de la política._x000a_2. La suma de las ponderaciones debe ser igual a la ponderación del objetivo específico." sqref="C7 E7:F7" xr:uid="{35E213EF-C28E-49EC-8B97-430228927C02}"/>
    <dataValidation allowBlank="1" showInputMessage="1" showErrorMessage="1" prompt="Escriba el nombre del documento CONPES como fue aprobado en sesión CONPES (instrucciones PAS paso1. Datos básicos)." sqref="P2:Y2 G3:O3" xr:uid="{471B1262-01A9-4005-B3D2-4A303839C7F8}"/>
    <dataValidation allowBlank="1" showInputMessage="1" showErrorMessage="1" prompt="La sección de Plan de Acción debe diligenciarse en el momento de la elaboración del documento CONPES." sqref="P5:AY5 D6:O6" xr:uid="{4813A897-941F-4BC9-BE4D-9C156C366D6B}"/>
    <dataValidation allowBlank="1" showInputMessage="1" showErrorMessage="1" prompt="Escriba los objetivos específicos del documento CONPES de la siguiente forma: _x000a_Objetivo 1: Descripción del objetivo 1._x000a_Objetivo 2: Descripción del objetivo 2._x000a__x000a_Tenga en cuenta que los objetivos también puede ser entendidos como ejes. " sqref="B7" xr:uid="{CB989692-FE64-424C-8988-3201BF993DE4}"/>
    <dataValidation allowBlank="1" showInputMessage="1" showErrorMessage="1" prompt="En caso de cambios en los responsables de la ejecución, por favor actualizar la información con la del nuevo responsable." sqref="G7" xr:uid="{98E9F969-9CEE-4927-9BC7-34B4E57AD3CA}"/>
    <dataValidation type="textLength" allowBlank="1" showInputMessage="1" showErrorMessage="1" sqref="X59 AE49 AG49:AI49 AK49:AM49 AO49:AQ49 AS49:AU49 AW49:AX49 C81:BG92" xr:uid="{0AFB9A39-CC80-48F2-B469-446793E6D649}">
      <formula1>0</formula1>
      <formula2>500</formula2>
    </dataValidation>
    <dataValidation type="list" allowBlank="1" showInputMessage="1" showErrorMessage="1" prompt="Los indicadores de cumplimiento se clasifican en:_x000a_1. Indicadores de gestión._x000a_2. Indicadores de producto._x000a_3. Indicadores de resultado._x000a__x000a_" sqref="M22 M25:M35 M65:M73" xr:uid="{8F5DBDA8-54DC-433F-B116-4553D952283F}">
      <formula1>#REF!</formula1>
    </dataValidation>
    <dataValidation type="textLength" allowBlank="1" showInputMessage="1" showErrorMessage="1" error="El número de carácteres debe estar entre 50 y 500. " prompt="_x000a_" sqref="Z4:AD4 AF4:BG4" xr:uid="{625C52D6-2E6F-427D-AD60-C621D4913FAB}">
      <formula1>50</formula1>
      <formula2>500</formula2>
    </dataValidation>
    <dataValidation allowBlank="1" showInputMessage="1" showErrorMessage="1" prompt="1. Totalice el costos de las acciones por vigencia._x000a_2. Totalice los recursos asignados de las acciones por vigencia." sqref="U74:V74 C74:S74" xr:uid="{A42ADB94-4C4E-4632-8E09-5B48B89F441F}"/>
    <dataValidation allowBlank="1" showInputMessage="1" showErrorMessage="1" prompt="Escriba la fórmula de cálculo del indicador, teniendo en cuenta las indicaciones de la DSEPP consignadas en su Guía Metodológica. " sqref="P8:P9" xr:uid="{EBA111A1-0289-4CF4-A729-77911CC8BF9C}"/>
    <dataValidation allowBlank="1" showInputMessage="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S8:AC9" xr:uid="{50093610-2C65-47EB-B35F-E848BD959CB9}"/>
    <dataValidation allowBlank="1" showInputMessage="1" showErrorMessage="1" prompt="Escriba el número del documento CONPES, que fue asignado en el momento de la publicación (instrucciones PAS paso 1. Datos Básicos)." sqref="E4:F4" xr:uid="{B2D35368-6DA5-40EA-98D9-B705D5BA4868}"/>
    <dataValidation allowBlank="1" showInputMessage="1" showErrorMessage="1" prompt="Escriba la entidad responsable de la ejecución de la acción. Utilice nombres completos y no siglas." sqref="G8:I9" xr:uid="{0465B9C1-3DC2-4DFC-913E-302697E130C0}"/>
    <dataValidation type="whole" allowBlank="1" showInputMessage="1" showErrorMessage="1" sqref="AU64 AQ64 AE64 AI64 AM64 Y64" xr:uid="{D6101518-7FE3-4A42-BFBC-4D06D48397FD}">
      <formula1>1</formula1>
      <formula2>1000000000</formula2>
    </dataValidation>
    <dataValidation allowBlank="1" showInputMessage="1" showErrorMessage="1" prompt="Escriba los recursos asignados para cada vigencia" sqref="AE48 AG48 AK48 AI48 AI13 AK13 AG13 AM13 AE13 AO13" xr:uid="{EE733A6B-C3FE-4E39-A76A-2DDB2640AB02}"/>
    <dataValidation allowBlank="1" showInputMessage="1" showErrorMessage="1" prompt="Escriba la fuente de financiamiento de cada acción para cada vigencia." sqref="AO48 AM48" xr:uid="{2550410C-205A-4208-B3A5-A2EAD3396A69}"/>
    <dataValidation allowBlank="1" showInputMessage="1" showErrorMessage="1" prompt="Escriba el nombre de la Dirección, Subdirección, Grupo o Unidad encargada de la ejecución de la acción._x000a__x000a_Utilice nombres completos y no siglas." sqref="H8:O9" xr:uid="{153EB7DA-1643-4956-80D9-8B15C8229131}"/>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BA9:BA10" xr:uid="{CCE30D24-B5E3-43D6-9F1F-499FE167B44E}"/>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BB9:BC10" xr:uid="{292BE650-F430-488A-B322-3E55885CCB7A}"/>
    <dataValidation allowBlank="1" showInputMessage="1" showErrorMessage="1" prompt="El avance porcentual financiero se calcula con respecto a los recursos asignados para la acción en cada vigencia._x000a__x000a_No modifique las fórmulas y asegúrese de aplicarlas correctamente en todas las filas (acciones) y columnas (cortes)." sqref="BE9:BE10" xr:uid="{8B4931A7-5171-494E-83D5-21B10CA8AC20}"/>
    <dataValidation allowBlank="1" showInputMessage="1" showErrorMessage="1" prompt="Escriba el avance acumulado financiero para cada acción formulada (recursos ejecutados en desarrollo de la acción). _x000a__x000a_" sqref="BD9:BD10" xr:uid="{023E2370-9FF1-4804-9805-6A308557115F}"/>
    <dataValidation allowBlank="1" showInputMessage="1" showErrorMessage="1" prompt="Actualice las celdas &quot;Indicador&quot; y &quot;Financiero&quot; de cada acción para indicar el avance acumulado._x000a__x000a_Indicador se refiere al avance de la acción en terminos del indicador formulado._x000a__x000a_Financiero se refiere al avance en la ejecución de los recursos asignados." sqref="AZ6 AZ8:AZ9" xr:uid="{84E5C1CD-3367-4EAF-B9FD-753CD8607470}"/>
    <dataValidation allowBlank="1" showErrorMessage="1" prompt="El avance del indicador de las acciones para cada corte se calcula con la formula descrita en las instrucciones (Paso 3, literal a)._x000a__x000a_Asegúrese de aplicar correctamente la fórmula, incluyendo todas las acciones que fueron formuladas en el documento._x000a_ " sqref="BD75:BF75" xr:uid="{9D3484E6-5C15-4879-B733-55BAA51306EB}"/>
    <dataValidation allowBlank="1" showInputMessage="1" showErrorMessage="1" prompt="Recursos ejecutados (acumulados) en millones de pesos._x000a__x000a_ " sqref="BG75" xr:uid="{D06168F0-3A5E-4AB2-9DF3-B9EA066A9B01}"/>
    <dataValidation allowBlank="1" showInputMessage="1" showErrorMessage="1" prompt="Efectúe la diferencia entre los costos de las acciones y los recursos asignados para cada vigencia y para el agregado de las vigencias." sqref="B75" xr:uid="{F9F2CBAE-3C63-4863-B843-9316E249390A}"/>
    <dataValidation allowBlank="1" showInputMessage="1" showErrorMessage="1" prompt="Porcentaje de cumplimiento del objetivo general: Realice una sumatoria del porcentaje de cumplimiento de los objetivos específicos." sqref="BB75:BC75" xr:uid="{8F825F81-3EC4-49F0-8B6F-911505E7E6FF}"/>
    <dataValidation allowBlank="1" showInputMessage="1" showErrorMessage="1" prompt="Total recurso asignado acción Ni - Total costo acción Ni _x000a_" sqref="AD75" xr:uid="{0D5D394A-64C6-436D-9E95-A68C822FF563}"/>
    <dataValidation allowBlank="1" showInputMessage="1" showErrorMessage="1" prompt="Total recurso asignado acción Ni - Total costo acción Ni" sqref="AB75 AI75 AE75 AM75 AQ75 AU75" xr:uid="{42A579E9-A039-4081-8601-A48CE0664E4A}"/>
    <dataValidation allowBlank="1" showInputMessage="1" showErrorMessage="1" prompt="Total costo acción Ni -Total recurso asignado acción Ni." sqref="AC75" xr:uid="{92CA5318-ED00-4A19-81BE-6070DB59FC44}"/>
    <dataValidation allowBlank="1" showInputMessage="1" showErrorMessage="1" prompt="Ver pestaña &quot;instrucciones PAS&quot; paso 3. Adicione o elimine filas conforme al número de cortes establecidos. Responda las preguntas en maximo 750 caracteres.  _x000a_" sqref="B78:B80" xr:uid="{9AF3B5D4-F4EC-4A48-9C20-589595CC628E}"/>
    <dataValidation allowBlank="1" showInputMessage="1" showErrorMessage="1" prompt="El balance cualitativo corresponde a las instrucciones indicadas en esta sección para cada uno de los cortes establecidos en el documento CONPES." sqref="B77" xr:uid="{B3A48245-3C39-417B-B684-1CEE7506C11E}"/>
    <dataValidation type="textLength" allowBlank="1" showInputMessage="1" showErrorMessage="1" sqref="C78:C80 B84:B92 B81" xr:uid="{675150F1-6477-4410-B3A3-193ACAFB74E2}">
      <formula1>1</formula1>
      <formula2>2000</formula2>
    </dataValidation>
    <dataValidation type="date" allowBlank="1" showInputMessage="1" showErrorMessage="1" error="Escriba la fecha en formato DD/MM/AAAA" sqref="K58:L58" xr:uid="{6FB1C7D7-AD24-49D7-B39F-DD940157CF35}">
      <formula1>36526</formula1>
      <formula2>55153</formula2>
    </dataValidation>
    <dataValidation allowBlank="1" showInputMessage="1" showErrorMessage="1" prompt="Escriba la fecha de aprobación del Documento CONPES que se encuentra en el documento publicado (instrucciones PAS. Paso 1. Datos básicos)._x000a__x000a_Formato DD/MM/AAAA." sqref="I4:J4" xr:uid="{797C6A11-7B60-4FBA-91B3-482D2483FF3B}"/>
  </dataValidations>
  <hyperlinks>
    <hyperlink ref="J48" r:id="rId1" xr:uid="{B71ABEE0-40EB-484A-9384-C6CC7E80ED8F}"/>
    <hyperlink ref="J21" r:id="rId2" display="sacero@mincit.gov.co; _x000a_mtirado@mincit.gov.co ;  ana.palau@prosperidadsocial.gov.co;_x000a_juan.erazo@prosperidadsocial.gov.co;_x000a_manuel.Alvarez@ProsperidadSocial.gov.co" xr:uid="{97D87426-83D5-4219-9998-4118A8091A91}"/>
    <hyperlink ref="J18" r:id="rId3" display="juan.builes@innpulsacolombia.com" xr:uid="{F0F5292B-C7BB-4894-8B92-65D3F7893731}"/>
    <hyperlink ref="J29" r:id="rId4" display="victor.galindo@innpulsacolombia.com" xr:uid="{6974B5D4-6B25-4BA5-8423-23E8DD7C999E}"/>
    <hyperlink ref="J36" r:id="rId5" display="juan.giraldo@prosperidadsocial.gov.co;_x000a_" xr:uid="{CF35950B-293A-4189-B929-57B18D42DD82}"/>
    <hyperlink ref="J40" r:id="rId6" xr:uid="{25444AEE-E8DE-43C5-8CDB-BF78AAD4D434}"/>
    <hyperlink ref="J44" r:id="rId7" xr:uid="{01DE9441-1F3B-420D-A813-0B3CC2C913E6}"/>
    <hyperlink ref="J20" r:id="rId8" xr:uid="{9BED7C7D-514B-4841-980A-B5AD3003C5F4}"/>
    <hyperlink ref="J11" r:id="rId9" display="adriana.salazar@innpulsacolombia.com; Cgamba@sena.edu.co; _x000a_juan.giraldo@prosperidadsocial.gov.co" xr:uid="{4F2B0F5B-418F-4D27-A2D7-8020EADB99CF}"/>
    <hyperlink ref="J23" r:id="rId10" xr:uid="{51A7BC6D-CABF-40DB-BC56-978B102F774D}"/>
    <hyperlink ref="J46" r:id="rId11" display="mlara@mintic.gov.co; sacero@mincit.gov.co; juan.giraldo@prosperidadsocial.gov.co;_x000a_ sergio.ramirez@minagricultura.gov.co" xr:uid="{799E0254-4B56-46BF-8383-10BAAAE3527E}"/>
    <hyperlink ref="J60" r:id="rId12" display="sacero@mincit.gov.co; mtirado@mincit.gov.co; sergio.mendoza@innpulsacolombia.com; juan.giraldo@prosperidadsocial.gov.co, aura.pulido@prosperidadsocial.gov.co,  juan.erazo@prosperidadsocial.gov.co;_x000a_manuel.Alvarez@ProsperidadSocial.gov.co; camerchan@dnp.gov.co; jsrobledo@dnp.gov.co" xr:uid="{B871AF8B-F28B-449D-9FBD-2032C35F5262}"/>
    <hyperlink ref="J62" r:id="rId13" display="sacero@mincit.gov.co; juan.builes@innpulsacolombia.com; _x000a_juan.giraldo@prosperidadsocial.gov.co; cgamba@sena.edu.co" xr:uid="{622AA09E-F3F1-4C93-8351-96C41AB599A7}"/>
    <hyperlink ref="J65" r:id="rId14" xr:uid="{C0582B04-F86B-4150-8947-8C2CB7FC1C0D}"/>
    <hyperlink ref="J66" r:id="rId15" display="alejandra.sanchez@prosperidadsocial.gov.co; juan.giraldo@prosperidadsocial.gov.co, Laura.montoya@prosperidadsocial.gov.co, juan.erazo@prosperidadsocial.gov.co; oromero@dnp.gov.co" xr:uid="{3EB14C09-EBC5-47FC-96AF-67EBED54B998}"/>
    <hyperlink ref="J57" r:id="rId16" display="america.castiblanco@innpulsacolombia.com" xr:uid="{924E2E5B-E011-431D-9F26-BCAC717F9BFB}"/>
  </hyperlinks>
  <pageMargins left="0.7" right="0.7" top="0.75" bottom="0.75" header="0.3" footer="0.3"/>
  <pageSetup orientation="portrait" r:id="rId17"/>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78FE5-5740-4A9E-849A-C2EC75908DA0}">
  <dimension ref="B1:Y12"/>
  <sheetViews>
    <sheetView showGridLines="0" workbookViewId="0"/>
  </sheetViews>
  <sheetFormatPr baseColWidth="10" defaultColWidth="11.42578125" defaultRowHeight="16.5" x14ac:dyDescent="0.3"/>
  <cols>
    <col min="1" max="1" width="8.42578125" style="361" customWidth="1"/>
    <col min="2" max="2" width="27.7109375" style="361" customWidth="1"/>
    <col min="3" max="3" width="32" style="361" customWidth="1"/>
    <col min="4" max="4" width="7.28515625" style="361" customWidth="1"/>
    <col min="5" max="16384" width="11.42578125" style="361"/>
  </cols>
  <sheetData>
    <row r="1" spans="2:25" ht="17.25" thickBot="1" x14ac:dyDescent="0.35"/>
    <row r="2" spans="2:25" ht="20.25" x14ac:dyDescent="0.3">
      <c r="B2" s="30" t="s">
        <v>384</v>
      </c>
      <c r="C2" s="31"/>
      <c r="D2" s="31"/>
      <c r="E2" s="31"/>
      <c r="F2" s="31"/>
      <c r="G2" s="31"/>
      <c r="H2" s="31"/>
      <c r="I2" s="31"/>
      <c r="J2" s="31"/>
      <c r="K2" s="31"/>
      <c r="L2" s="31"/>
      <c r="M2" s="31"/>
      <c r="N2" s="31"/>
      <c r="O2" s="31"/>
      <c r="P2" s="31"/>
      <c r="Q2" s="31"/>
      <c r="R2" s="31"/>
      <c r="S2" s="31"/>
      <c r="T2" s="31"/>
      <c r="U2" s="31"/>
      <c r="V2" s="31"/>
      <c r="W2" s="31"/>
      <c r="X2" s="31"/>
      <c r="Y2" s="32"/>
    </row>
    <row r="3" spans="2:25" ht="20.25" x14ac:dyDescent="0.3">
      <c r="B3" s="33" t="s">
        <v>385</v>
      </c>
      <c r="C3" s="34"/>
      <c r="D3" s="34"/>
      <c r="E3" s="34"/>
      <c r="F3" s="34"/>
      <c r="G3" s="34"/>
      <c r="H3" s="34"/>
      <c r="I3" s="35"/>
      <c r="J3" s="36" t="s">
        <v>386</v>
      </c>
      <c r="K3" s="37"/>
      <c r="L3" s="37"/>
      <c r="M3" s="37"/>
      <c r="N3" s="37"/>
      <c r="O3" s="37"/>
      <c r="P3" s="37"/>
      <c r="Q3" s="37"/>
      <c r="R3" s="37"/>
      <c r="S3" s="37"/>
      <c r="T3" s="37"/>
      <c r="U3" s="37"/>
      <c r="V3" s="37"/>
      <c r="W3" s="37"/>
      <c r="X3" s="37"/>
      <c r="Y3" s="38"/>
    </row>
    <row r="4" spans="2:25" ht="25.5" x14ac:dyDescent="0.3">
      <c r="B4" s="451" t="s">
        <v>387</v>
      </c>
      <c r="C4" s="448" t="s">
        <v>388</v>
      </c>
      <c r="D4" s="453" t="s">
        <v>29</v>
      </c>
      <c r="E4" s="454"/>
      <c r="F4" s="448" t="s">
        <v>389</v>
      </c>
      <c r="G4" s="448" t="s">
        <v>390</v>
      </c>
      <c r="H4" s="448" t="s">
        <v>391</v>
      </c>
      <c r="I4" s="448" t="s">
        <v>392</v>
      </c>
      <c r="J4" s="39" t="s">
        <v>393</v>
      </c>
      <c r="K4" s="362"/>
      <c r="L4" s="39" t="s">
        <v>394</v>
      </c>
      <c r="M4" s="362"/>
      <c r="N4" s="39" t="s">
        <v>395</v>
      </c>
      <c r="O4" s="362"/>
      <c r="P4" s="39" t="s">
        <v>396</v>
      </c>
      <c r="Q4" s="362"/>
      <c r="R4" s="39" t="s">
        <v>397</v>
      </c>
      <c r="S4" s="362"/>
      <c r="T4" s="39" t="s">
        <v>398</v>
      </c>
      <c r="U4" s="362"/>
      <c r="V4" s="39" t="s">
        <v>399</v>
      </c>
      <c r="W4" s="362"/>
      <c r="X4" s="39" t="s">
        <v>400</v>
      </c>
      <c r="Y4" s="363"/>
    </row>
    <row r="5" spans="2:25" ht="25.5" x14ac:dyDescent="0.3">
      <c r="B5" s="452"/>
      <c r="C5" s="449"/>
      <c r="D5" s="358" t="s">
        <v>401</v>
      </c>
      <c r="E5" s="358" t="s">
        <v>52</v>
      </c>
      <c r="F5" s="449"/>
      <c r="G5" s="449"/>
      <c r="H5" s="449"/>
      <c r="I5" s="449"/>
      <c r="J5" s="359" t="s">
        <v>402</v>
      </c>
      <c r="K5" s="359" t="s">
        <v>403</v>
      </c>
      <c r="L5" s="359" t="s">
        <v>402</v>
      </c>
      <c r="M5" s="359" t="s">
        <v>403</v>
      </c>
      <c r="N5" s="359" t="s">
        <v>404</v>
      </c>
      <c r="O5" s="359" t="s">
        <v>405</v>
      </c>
      <c r="P5" s="359" t="s">
        <v>404</v>
      </c>
      <c r="Q5" s="359" t="s">
        <v>405</v>
      </c>
      <c r="R5" s="359" t="s">
        <v>406</v>
      </c>
      <c r="S5" s="359" t="s">
        <v>407</v>
      </c>
      <c r="T5" s="359" t="s">
        <v>406</v>
      </c>
      <c r="U5" s="359" t="s">
        <v>407</v>
      </c>
      <c r="V5" s="359" t="s">
        <v>408</v>
      </c>
      <c r="W5" s="359" t="s">
        <v>409</v>
      </c>
      <c r="X5" s="359" t="s">
        <v>408</v>
      </c>
      <c r="Y5" s="40" t="s">
        <v>409</v>
      </c>
    </row>
    <row r="6" spans="2:25" s="366" customFormat="1" ht="51" x14ac:dyDescent="0.25">
      <c r="B6" s="371" t="s">
        <v>410</v>
      </c>
      <c r="C6" s="372" t="s">
        <v>411</v>
      </c>
      <c r="D6" s="376">
        <v>0.28799999999999998</v>
      </c>
      <c r="E6" s="377">
        <v>2019</v>
      </c>
      <c r="F6" s="373">
        <v>0.28999999999999998</v>
      </c>
      <c r="G6" s="373">
        <v>0.32</v>
      </c>
      <c r="H6" s="373">
        <v>0.35</v>
      </c>
      <c r="I6" s="373">
        <v>0.38</v>
      </c>
      <c r="J6" s="364"/>
      <c r="K6" s="364"/>
      <c r="L6" s="364"/>
      <c r="M6" s="364"/>
      <c r="N6" s="364"/>
      <c r="O6" s="364"/>
      <c r="P6" s="364"/>
      <c r="Q6" s="364"/>
      <c r="R6" s="364"/>
      <c r="S6" s="364"/>
      <c r="T6" s="364"/>
      <c r="U6" s="364"/>
      <c r="V6" s="364"/>
      <c r="W6" s="364"/>
      <c r="X6" s="364"/>
      <c r="Y6" s="365"/>
    </row>
    <row r="7" spans="2:25" s="366" customFormat="1" ht="38.25" x14ac:dyDescent="0.25">
      <c r="B7" s="371" t="s">
        <v>412</v>
      </c>
      <c r="C7" s="372" t="s">
        <v>810</v>
      </c>
      <c r="D7" s="377">
        <v>4</v>
      </c>
      <c r="E7" s="377">
        <v>2018</v>
      </c>
      <c r="F7" s="377">
        <v>4</v>
      </c>
      <c r="G7" s="377">
        <v>3</v>
      </c>
      <c r="H7" s="377">
        <v>3</v>
      </c>
      <c r="I7" s="377">
        <v>2</v>
      </c>
      <c r="J7" s="364"/>
      <c r="K7" s="364"/>
      <c r="L7" s="364"/>
      <c r="M7" s="364"/>
      <c r="N7" s="364"/>
      <c r="O7" s="364"/>
      <c r="P7" s="364"/>
      <c r="Q7" s="364"/>
      <c r="R7" s="364"/>
      <c r="S7" s="364"/>
      <c r="T7" s="364"/>
      <c r="U7" s="364"/>
      <c r="V7" s="364"/>
      <c r="W7" s="364"/>
      <c r="X7" s="364"/>
      <c r="Y7" s="365"/>
    </row>
    <row r="8" spans="2:25" s="366" customFormat="1" ht="25.5" x14ac:dyDescent="0.25">
      <c r="B8" s="371" t="s">
        <v>413</v>
      </c>
      <c r="C8" s="372" t="s">
        <v>414</v>
      </c>
      <c r="D8" s="376">
        <v>0.23899999999999999</v>
      </c>
      <c r="E8" s="377">
        <v>2019</v>
      </c>
      <c r="F8" s="373">
        <v>0.25</v>
      </c>
      <c r="G8" s="373">
        <v>0.3</v>
      </c>
      <c r="H8" s="373">
        <v>0.35</v>
      </c>
      <c r="I8" s="373">
        <v>0.4</v>
      </c>
      <c r="J8" s="364"/>
      <c r="K8" s="364"/>
      <c r="L8" s="364"/>
      <c r="M8" s="364"/>
      <c r="N8" s="364"/>
      <c r="O8" s="364"/>
      <c r="P8" s="364"/>
      <c r="Q8" s="364"/>
      <c r="R8" s="364"/>
      <c r="S8" s="364"/>
      <c r="T8" s="364"/>
      <c r="U8" s="364"/>
      <c r="V8" s="364"/>
      <c r="W8" s="364"/>
      <c r="X8" s="364"/>
      <c r="Y8" s="365"/>
    </row>
    <row r="9" spans="2:25" s="366" customFormat="1" ht="64.5" thickBot="1" x14ac:dyDescent="0.3">
      <c r="B9" s="374" t="s">
        <v>415</v>
      </c>
      <c r="C9" s="375" t="s">
        <v>416</v>
      </c>
      <c r="D9" s="378">
        <v>0.47</v>
      </c>
      <c r="E9" s="379">
        <v>2020</v>
      </c>
      <c r="F9" s="378">
        <v>0.3</v>
      </c>
      <c r="G9" s="378">
        <v>0.24</v>
      </c>
      <c r="H9" s="378">
        <v>0.2</v>
      </c>
      <c r="I9" s="378">
        <v>0.15</v>
      </c>
      <c r="J9" s="367"/>
      <c r="K9" s="367"/>
      <c r="L9" s="367"/>
      <c r="M9" s="367"/>
      <c r="N9" s="367"/>
      <c r="O9" s="367"/>
      <c r="P9" s="367"/>
      <c r="Q9" s="367"/>
      <c r="R9" s="367"/>
      <c r="S9" s="367"/>
      <c r="T9" s="367"/>
      <c r="U9" s="367"/>
      <c r="V9" s="367"/>
      <c r="W9" s="367"/>
      <c r="X9" s="367"/>
      <c r="Y9" s="368"/>
    </row>
    <row r="10" spans="2:25" x14ac:dyDescent="0.3">
      <c r="B10" s="369"/>
      <c r="C10" s="369"/>
      <c r="D10" s="369"/>
      <c r="E10" s="369"/>
      <c r="F10" s="369"/>
      <c r="G10" s="369"/>
      <c r="H10" s="369"/>
      <c r="I10" s="369"/>
    </row>
    <row r="11" spans="2:25" x14ac:dyDescent="0.3">
      <c r="B11" s="369"/>
      <c r="C11" s="369"/>
      <c r="D11" s="369"/>
      <c r="E11" s="369"/>
      <c r="F11" s="369"/>
      <c r="G11" s="369"/>
      <c r="H11" s="369"/>
      <c r="I11" s="369"/>
    </row>
    <row r="12" spans="2:25" s="370" customFormat="1" x14ac:dyDescent="0.25">
      <c r="B12" s="450"/>
      <c r="C12" s="450"/>
      <c r="D12" s="450"/>
      <c r="E12" s="450"/>
      <c r="F12" s="450"/>
      <c r="G12" s="450"/>
      <c r="H12" s="450"/>
      <c r="I12" s="450"/>
      <c r="J12" s="450"/>
      <c r="K12" s="450"/>
      <c r="L12" s="450"/>
      <c r="M12" s="450"/>
      <c r="N12" s="450"/>
      <c r="O12" s="450"/>
      <c r="P12" s="450"/>
      <c r="Q12" s="450"/>
      <c r="R12" s="450"/>
      <c r="S12" s="450"/>
      <c r="T12" s="450"/>
      <c r="U12" s="450"/>
      <c r="V12" s="450"/>
      <c r="W12" s="450"/>
      <c r="X12" s="450"/>
      <c r="Y12" s="450"/>
    </row>
  </sheetData>
  <mergeCells count="8">
    <mergeCell ref="I4:I5"/>
    <mergeCell ref="B12:Y12"/>
    <mergeCell ref="B4:B5"/>
    <mergeCell ref="C4:C5"/>
    <mergeCell ref="D4:E4"/>
    <mergeCell ref="F4:F5"/>
    <mergeCell ref="G4:G5"/>
    <mergeCell ref="H4:H5"/>
  </mergeCells>
  <dataValidations count="6">
    <dataValidation allowBlank="1" showInputMessage="1" showErrorMessage="1" prompt="Escriba el nombre del indicador de resultado. Inserte filas de acuerdo al número de indicadores formulados en el documento CONPES." sqref="B4" xr:uid="{8F4FB188-F202-4C07-92E1-AE391E6DB32B}"/>
    <dataValidation allowBlank="1" showInputMessage="1" showErrorMessage="1" prompt="Escriba el año de la línea de base." sqref="D8:I8 D6:I6" xr:uid="{D0723321-BEBD-4011-A7E2-11349F1177C2}"/>
    <dataValidation allowBlank="1" showInputMessage="1" showErrorMessage="1" prompt="Escriba la fórmula de cálculo del indicador, teniendo en cuenta las indicaciones de la DSEPP consignadas en su Guía Metodológica. " sqref="C4:C5" xr:uid="{C556CD2C-D1B3-462F-8240-6BB368AE87EA}"/>
    <dataValidation allowBlank="1" showInputMessage="1" showErrorMessage="1" prompt="Escriba el valor y el año de la línea base de los indicadores que tienen disponibles dicha información. Recuerde que la línea base debe estar expresada en la misma unidad de la meta." sqref="D4:I4" xr:uid="{DE26AD3A-23DE-47FD-B545-D5A830D9A738}"/>
    <dataValidation allowBlank="1" showInputMessage="1" showErrorMessage="1" prompt="El avance porcentual de las acciones se calcula con respecto a las metas determinadas para cada vigencia. _x000a__x000a_No modifique las fórmulas y asegúrese de aplicarlas correctamente en todas las filas (acciones) y columnas (cortes)." sqref="K5 M5 O5 Q5 S5 U5 W5 Y5" xr:uid="{CF2B9BCA-D054-4D00-973D-DF41F52AC873}"/>
    <dataValidation allowBlank="1" showInputMessage="1" showErrorMessage="1" prompt="Escriba el avance acumulado del indicador para cada acción formulada. _x000a__x000a_El valor del avance debe estar en la misma unidad de la meta y ser consistente con la fórmula de cálculo del indicador._x000a__x000a_" sqref="J5 L5 N5 P5 R5 T5 V5 X5" xr:uid="{01B8DBF0-2406-49D5-97F0-A99D2DF8C57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40226-ECA0-4295-B989-A690C92D7E08}">
  <dimension ref="A1:N41"/>
  <sheetViews>
    <sheetView showGridLines="0" zoomScale="70" zoomScaleNormal="70" workbookViewId="0">
      <selection activeCell="B1" sqref="B1"/>
    </sheetView>
  </sheetViews>
  <sheetFormatPr baseColWidth="10" defaultColWidth="10.85546875" defaultRowHeight="15" x14ac:dyDescent="0.25"/>
  <cols>
    <col min="1" max="1" width="20.5703125" style="46" customWidth="1"/>
    <col min="2" max="2" width="28.140625" style="46" customWidth="1"/>
    <col min="3" max="3" width="19.42578125" style="46" customWidth="1"/>
    <col min="4" max="4" width="15" style="46" customWidth="1"/>
    <col min="5" max="5" width="15.42578125" style="46" customWidth="1"/>
    <col min="6" max="6" width="12.42578125" style="46" customWidth="1"/>
    <col min="7" max="7" width="13.28515625" style="46" customWidth="1"/>
    <col min="8" max="8" width="18.28515625" style="46" customWidth="1"/>
    <col min="9" max="9" width="12.28515625" style="46" customWidth="1"/>
    <col min="10" max="10" width="12" style="46" customWidth="1"/>
    <col min="11" max="12" width="13.28515625" style="46" customWidth="1"/>
    <col min="13" max="13" width="4.42578125" style="46" customWidth="1"/>
    <col min="14" max="14" width="4" style="46" customWidth="1"/>
    <col min="15" max="16384" width="10.85546875" style="46"/>
  </cols>
  <sheetData>
    <row r="1" spans="1:14" ht="45.2" customHeight="1" x14ac:dyDescent="0.25">
      <c r="A1" s="41"/>
      <c r="B1" s="42" t="s">
        <v>417</v>
      </c>
      <c r="C1" s="43"/>
      <c r="D1" s="43"/>
      <c r="E1" s="43"/>
      <c r="F1" s="43"/>
      <c r="G1" s="43"/>
      <c r="H1" s="43"/>
      <c r="I1" s="43"/>
      <c r="J1" s="43"/>
      <c r="K1" s="43"/>
      <c r="L1" s="43"/>
      <c r="M1" s="44"/>
      <c r="N1" s="45"/>
    </row>
    <row r="2" spans="1:14" ht="39.75" customHeight="1" x14ac:dyDescent="0.25">
      <c r="A2" s="502" t="s">
        <v>807</v>
      </c>
      <c r="B2" s="316" t="s">
        <v>387</v>
      </c>
      <c r="C2" s="458" t="s">
        <v>419</v>
      </c>
      <c r="D2" s="459"/>
      <c r="E2" s="459"/>
      <c r="F2" s="459"/>
      <c r="G2" s="459"/>
      <c r="H2" s="459"/>
      <c r="I2" s="459"/>
      <c r="J2" s="459"/>
      <c r="K2" s="459"/>
      <c r="L2" s="459"/>
      <c r="M2" s="460"/>
      <c r="N2" s="45"/>
    </row>
    <row r="3" spans="1:14" ht="66" customHeight="1" x14ac:dyDescent="0.25">
      <c r="A3" s="503"/>
      <c r="B3" s="47" t="s">
        <v>420</v>
      </c>
      <c r="C3" s="470" t="s">
        <v>421</v>
      </c>
      <c r="D3" s="471"/>
      <c r="E3" s="471"/>
      <c r="F3" s="471"/>
      <c r="G3" s="471"/>
      <c r="H3" s="471"/>
      <c r="I3" s="471"/>
      <c r="J3" s="471"/>
      <c r="K3" s="471"/>
      <c r="L3" s="471"/>
      <c r="M3" s="472"/>
      <c r="N3" s="45"/>
    </row>
    <row r="4" spans="1:14" ht="36" customHeight="1" x14ac:dyDescent="0.25">
      <c r="A4" s="503"/>
      <c r="B4" s="48" t="s">
        <v>422</v>
      </c>
      <c r="C4" s="505" t="s">
        <v>423</v>
      </c>
      <c r="D4" s="506"/>
      <c r="E4" s="506"/>
      <c r="F4" s="506"/>
      <c r="G4" s="506"/>
      <c r="H4" s="506"/>
      <c r="I4" s="506"/>
      <c r="J4" s="506"/>
      <c r="K4" s="506"/>
      <c r="L4" s="506"/>
      <c r="M4" s="507"/>
    </row>
    <row r="5" spans="1:14" ht="49.5" customHeight="1" x14ac:dyDescent="0.25">
      <c r="A5" s="503"/>
      <c r="B5" s="52" t="s">
        <v>8</v>
      </c>
      <c r="C5" s="505" t="s">
        <v>424</v>
      </c>
      <c r="D5" s="506"/>
      <c r="E5" s="506"/>
      <c r="F5" s="506"/>
      <c r="G5" s="506"/>
      <c r="H5" s="506"/>
      <c r="I5" s="506"/>
      <c r="J5" s="506"/>
      <c r="K5" s="506"/>
      <c r="L5" s="506"/>
      <c r="M5" s="507"/>
    </row>
    <row r="6" spans="1:14" ht="18" x14ac:dyDescent="0.25">
      <c r="A6" s="503"/>
      <c r="B6" s="48" t="s">
        <v>425</v>
      </c>
      <c r="C6" s="49"/>
      <c r="D6" s="50"/>
      <c r="E6" s="50"/>
      <c r="F6" s="50"/>
      <c r="G6" s="50"/>
      <c r="H6" s="50"/>
      <c r="I6" s="50"/>
      <c r="J6" s="50"/>
      <c r="K6" s="50"/>
      <c r="L6" s="50"/>
      <c r="M6" s="51"/>
    </row>
    <row r="7" spans="1:14" ht="18" x14ac:dyDescent="0.25">
      <c r="A7" s="503"/>
      <c r="B7" s="52" t="s">
        <v>426</v>
      </c>
      <c r="C7" s="53" t="s">
        <v>427</v>
      </c>
      <c r="D7" s="54"/>
      <c r="E7" s="54"/>
      <c r="F7" s="54"/>
      <c r="G7" s="54"/>
      <c r="H7" s="55" t="s">
        <v>19</v>
      </c>
      <c r="I7" s="53" t="s">
        <v>116</v>
      </c>
      <c r="J7" s="54"/>
      <c r="K7" s="54"/>
      <c r="L7" s="54"/>
      <c r="M7" s="56"/>
      <c r="N7" s="45"/>
    </row>
    <row r="8" spans="1:14" ht="71.25" customHeight="1" x14ac:dyDescent="0.25">
      <c r="A8" s="504"/>
      <c r="B8" s="47" t="s">
        <v>428</v>
      </c>
      <c r="C8" s="458" t="s">
        <v>429</v>
      </c>
      <c r="D8" s="459"/>
      <c r="E8" s="459"/>
      <c r="F8" s="459"/>
      <c r="G8" s="459"/>
      <c r="H8" s="459"/>
      <c r="I8" s="459"/>
      <c r="J8" s="459"/>
      <c r="K8" s="459"/>
      <c r="L8" s="459"/>
      <c r="M8" s="460"/>
      <c r="N8" s="45"/>
    </row>
    <row r="9" spans="1:14" ht="33" customHeight="1" x14ac:dyDescent="0.25">
      <c r="A9" s="486" t="s">
        <v>430</v>
      </c>
      <c r="B9" s="47" t="s">
        <v>27</v>
      </c>
      <c r="C9" s="488" t="s">
        <v>776</v>
      </c>
      <c r="D9" s="489"/>
      <c r="E9" s="489"/>
      <c r="F9" s="489"/>
      <c r="G9" s="489"/>
      <c r="H9" s="489"/>
      <c r="I9" s="489"/>
      <c r="J9" s="489"/>
      <c r="K9" s="489"/>
      <c r="L9" s="489"/>
      <c r="M9" s="490"/>
      <c r="N9" s="45"/>
    </row>
    <row r="10" spans="1:14" ht="22.5" customHeight="1" x14ac:dyDescent="0.25">
      <c r="A10" s="461"/>
      <c r="B10" s="491" t="s">
        <v>431</v>
      </c>
      <c r="C10" s="57"/>
      <c r="D10" s="58"/>
      <c r="E10" s="58"/>
      <c r="F10" s="58"/>
      <c r="G10" s="58"/>
      <c r="H10" s="58"/>
      <c r="I10" s="58"/>
      <c r="J10" s="58"/>
      <c r="K10" s="58"/>
      <c r="L10" s="58"/>
      <c r="M10" s="59"/>
      <c r="N10" s="45"/>
    </row>
    <row r="11" spans="1:14" ht="11.25" customHeight="1" x14ac:dyDescent="0.25">
      <c r="A11" s="461"/>
      <c r="B11" s="463"/>
      <c r="C11" s="60"/>
      <c r="D11" s="61"/>
      <c r="E11" s="326"/>
      <c r="F11" s="61"/>
      <c r="G11" s="326"/>
      <c r="H11" s="61"/>
      <c r="I11" s="326"/>
      <c r="J11" s="61"/>
      <c r="K11" s="326"/>
      <c r="L11" s="326"/>
      <c r="M11" s="62"/>
      <c r="N11" s="45"/>
    </row>
    <row r="12" spans="1:14" ht="18" x14ac:dyDescent="0.25">
      <c r="A12" s="461"/>
      <c r="B12" s="463"/>
      <c r="C12" s="63" t="s">
        <v>432</v>
      </c>
      <c r="D12" s="64"/>
      <c r="E12" s="65" t="s">
        <v>433</v>
      </c>
      <c r="F12" s="64"/>
      <c r="G12" s="65" t="s">
        <v>434</v>
      </c>
      <c r="H12" s="64"/>
      <c r="I12" s="65" t="s">
        <v>435</v>
      </c>
      <c r="J12" s="64"/>
      <c r="K12" s="65" t="s">
        <v>436</v>
      </c>
      <c r="L12" s="66"/>
      <c r="M12" s="67"/>
      <c r="N12" s="45"/>
    </row>
    <row r="13" spans="1:14" ht="18" x14ac:dyDescent="0.25">
      <c r="A13" s="461"/>
      <c r="B13" s="463"/>
      <c r="C13" s="63" t="s">
        <v>437</v>
      </c>
      <c r="D13" s="68"/>
      <c r="E13" s="65" t="s">
        <v>438</v>
      </c>
      <c r="F13" s="68"/>
      <c r="G13" s="65" t="s">
        <v>439</v>
      </c>
      <c r="H13" s="68"/>
      <c r="I13" s="65" t="s">
        <v>440</v>
      </c>
      <c r="J13" s="308" t="s">
        <v>441</v>
      </c>
      <c r="K13" s="65" t="s">
        <v>442</v>
      </c>
      <c r="L13" s="66"/>
      <c r="M13" s="67"/>
      <c r="N13" s="45"/>
    </row>
    <row r="14" spans="1:14" ht="18.75" x14ac:dyDescent="0.3">
      <c r="A14" s="461"/>
      <c r="B14" s="463"/>
      <c r="C14" s="63" t="s">
        <v>443</v>
      </c>
      <c r="D14" s="68"/>
      <c r="E14" s="65" t="s">
        <v>444</v>
      </c>
      <c r="F14" s="492"/>
      <c r="G14" s="492"/>
      <c r="H14" s="492"/>
      <c r="I14" s="492"/>
      <c r="J14" s="492"/>
      <c r="K14" s="492"/>
      <c r="L14" s="492"/>
      <c r="M14" s="493"/>
      <c r="N14" s="45"/>
    </row>
    <row r="15" spans="1:14" ht="18" x14ac:dyDescent="0.25">
      <c r="A15" s="461"/>
      <c r="B15" s="464"/>
      <c r="C15" s="494"/>
      <c r="D15" s="495"/>
      <c r="E15" s="495"/>
      <c r="F15" s="495"/>
      <c r="G15" s="495"/>
      <c r="H15" s="495"/>
      <c r="I15" s="495"/>
      <c r="J15" s="495"/>
      <c r="K15" s="495"/>
      <c r="L15" s="495"/>
      <c r="M15" s="496"/>
      <c r="N15" s="45"/>
    </row>
    <row r="16" spans="1:14" ht="13.5" customHeight="1" x14ac:dyDescent="0.25">
      <c r="A16" s="461"/>
      <c r="B16" s="463" t="s">
        <v>445</v>
      </c>
      <c r="C16" s="69"/>
      <c r="D16" s="322"/>
      <c r="E16" s="322"/>
      <c r="F16" s="322"/>
      <c r="G16" s="322"/>
      <c r="H16" s="322"/>
      <c r="I16" s="322"/>
      <c r="J16" s="322"/>
      <c r="K16" s="322"/>
      <c r="L16" s="322"/>
      <c r="M16" s="70"/>
      <c r="N16" s="45"/>
    </row>
    <row r="17" spans="1:14" ht="30" customHeight="1" x14ac:dyDescent="0.25">
      <c r="A17" s="461"/>
      <c r="B17" s="463"/>
      <c r="C17" s="71" t="s">
        <v>446</v>
      </c>
      <c r="D17" s="309">
        <v>0.28799999999999998</v>
      </c>
      <c r="E17" s="322"/>
      <c r="F17" s="73" t="s">
        <v>447</v>
      </c>
      <c r="G17" s="68">
        <v>2019</v>
      </c>
      <c r="H17" s="322"/>
      <c r="I17" s="73" t="s">
        <v>448</v>
      </c>
      <c r="J17" s="497" t="s">
        <v>449</v>
      </c>
      <c r="K17" s="498"/>
      <c r="L17" s="499"/>
      <c r="M17" s="70"/>
      <c r="N17" s="45"/>
    </row>
    <row r="18" spans="1:14" ht="18" x14ac:dyDescent="0.25">
      <c r="A18" s="461"/>
      <c r="B18" s="464"/>
      <c r="C18" s="494"/>
      <c r="D18" s="495"/>
      <c r="E18" s="495"/>
      <c r="F18" s="495"/>
      <c r="G18" s="495"/>
      <c r="H18" s="495"/>
      <c r="I18" s="495"/>
      <c r="J18" s="495"/>
      <c r="K18" s="495"/>
      <c r="L18" s="495"/>
      <c r="M18" s="496"/>
      <c r="N18" s="45"/>
    </row>
    <row r="19" spans="1:14" ht="18" x14ac:dyDescent="0.25">
      <c r="A19" s="461"/>
      <c r="B19" s="463" t="s">
        <v>450</v>
      </c>
      <c r="C19" s="317"/>
      <c r="D19" s="324"/>
      <c r="E19" s="324"/>
      <c r="F19" s="324"/>
      <c r="G19" s="324"/>
      <c r="H19" s="324"/>
      <c r="I19" s="324"/>
      <c r="J19" s="324"/>
      <c r="K19" s="324"/>
      <c r="L19" s="324"/>
      <c r="M19" s="74"/>
      <c r="N19" s="45"/>
    </row>
    <row r="20" spans="1:14" ht="18" x14ac:dyDescent="0.25">
      <c r="A20" s="461"/>
      <c r="B20" s="463"/>
      <c r="C20" s="75"/>
      <c r="D20" s="76">
        <v>2022</v>
      </c>
      <c r="E20" s="76"/>
      <c r="F20" s="76">
        <v>2023</v>
      </c>
      <c r="G20" s="76"/>
      <c r="H20" s="348">
        <v>2024</v>
      </c>
      <c r="I20" s="348"/>
      <c r="J20" s="348">
        <v>2025</v>
      </c>
      <c r="K20" s="76"/>
      <c r="L20" s="76" t="s">
        <v>455</v>
      </c>
      <c r="M20" s="62"/>
      <c r="N20" s="45"/>
    </row>
    <row r="21" spans="1:14" ht="18" x14ac:dyDescent="0.25">
      <c r="A21" s="461"/>
      <c r="B21" s="463"/>
      <c r="C21" s="75"/>
      <c r="D21" s="500">
        <v>0.28999999999999998</v>
      </c>
      <c r="E21" s="501"/>
      <c r="F21" s="500">
        <v>0.32</v>
      </c>
      <c r="G21" s="501"/>
      <c r="H21" s="500">
        <v>0.35</v>
      </c>
      <c r="I21" s="501"/>
      <c r="J21" s="500">
        <v>0.38</v>
      </c>
      <c r="K21" s="501"/>
      <c r="L21" s="326"/>
      <c r="M21" s="62"/>
      <c r="N21" s="45"/>
    </row>
    <row r="22" spans="1:14" ht="18.75" x14ac:dyDescent="0.3">
      <c r="A22" s="461"/>
      <c r="B22" s="463"/>
      <c r="C22" s="75"/>
      <c r="D22" s="325"/>
      <c r="E22" s="326"/>
      <c r="F22" s="326"/>
      <c r="G22" s="84"/>
      <c r="H22" s="326"/>
      <c r="I22" s="85"/>
      <c r="J22" s="85"/>
      <c r="K22" s="326"/>
      <c r="L22" s="326"/>
      <c r="M22" s="62"/>
      <c r="N22" s="45"/>
    </row>
    <row r="23" spans="1:14" ht="60" customHeight="1" x14ac:dyDescent="0.25">
      <c r="A23" s="461"/>
      <c r="B23" s="47" t="s">
        <v>456</v>
      </c>
      <c r="C23" s="458" t="s">
        <v>808</v>
      </c>
      <c r="D23" s="459"/>
      <c r="E23" s="459"/>
      <c r="F23" s="459"/>
      <c r="G23" s="459"/>
      <c r="H23" s="459"/>
      <c r="I23" s="459"/>
      <c r="J23" s="459"/>
      <c r="K23" s="459"/>
      <c r="L23" s="459"/>
      <c r="M23" s="460"/>
      <c r="N23" s="45"/>
    </row>
    <row r="24" spans="1:14" ht="53.25" customHeight="1" x14ac:dyDescent="0.25">
      <c r="A24" s="461"/>
      <c r="B24" s="47" t="s">
        <v>457</v>
      </c>
      <c r="C24" s="458" t="s">
        <v>449</v>
      </c>
      <c r="D24" s="459"/>
      <c r="E24" s="459"/>
      <c r="F24" s="459"/>
      <c r="G24" s="459"/>
      <c r="H24" s="459"/>
      <c r="I24" s="459"/>
      <c r="J24" s="459"/>
      <c r="K24" s="459"/>
      <c r="L24" s="459"/>
      <c r="M24" s="460"/>
      <c r="N24" s="45"/>
    </row>
    <row r="25" spans="1:14" ht="18.75" customHeight="1" x14ac:dyDescent="0.25">
      <c r="A25" s="461"/>
      <c r="B25" s="47" t="s">
        <v>458</v>
      </c>
      <c r="C25" s="458">
        <v>90</v>
      </c>
      <c r="D25" s="459"/>
      <c r="E25" s="459"/>
      <c r="F25" s="459"/>
      <c r="G25" s="459"/>
      <c r="H25" s="459"/>
      <c r="I25" s="459"/>
      <c r="J25" s="459"/>
      <c r="K25" s="459"/>
      <c r="L25" s="459"/>
      <c r="M25" s="460"/>
      <c r="N25" s="45"/>
    </row>
    <row r="26" spans="1:14" ht="18" x14ac:dyDescent="0.25">
      <c r="A26" s="487"/>
      <c r="B26" s="47" t="s">
        <v>459</v>
      </c>
      <c r="C26" s="458">
        <v>2019</v>
      </c>
      <c r="D26" s="459"/>
      <c r="E26" s="459"/>
      <c r="F26" s="459"/>
      <c r="G26" s="459"/>
      <c r="H26" s="459"/>
      <c r="I26" s="459"/>
      <c r="J26" s="459"/>
      <c r="K26" s="459"/>
      <c r="L26" s="459"/>
      <c r="M26" s="460"/>
      <c r="N26" s="45"/>
    </row>
    <row r="27" spans="1:14" ht="18" x14ac:dyDescent="0.25">
      <c r="A27" s="461" t="s">
        <v>460</v>
      </c>
      <c r="B27" s="463" t="s">
        <v>461</v>
      </c>
      <c r="C27" s="86"/>
      <c r="D27" s="323"/>
      <c r="E27" s="323"/>
      <c r="F27" s="323"/>
      <c r="G27" s="323"/>
      <c r="H27" s="323"/>
      <c r="I27" s="323"/>
      <c r="J27" s="323"/>
      <c r="K27" s="323"/>
      <c r="L27" s="323"/>
      <c r="M27" s="87"/>
      <c r="N27" s="45"/>
    </row>
    <row r="28" spans="1:14" ht="18" x14ac:dyDescent="0.25">
      <c r="A28" s="461"/>
      <c r="B28" s="463"/>
      <c r="C28" s="323"/>
      <c r="D28" s="76" t="s">
        <v>451</v>
      </c>
      <c r="E28" s="76"/>
      <c r="F28" s="76" t="s">
        <v>452</v>
      </c>
      <c r="G28" s="76"/>
      <c r="H28" s="76" t="s">
        <v>453</v>
      </c>
      <c r="I28" s="76"/>
      <c r="J28" s="76" t="s">
        <v>454</v>
      </c>
      <c r="K28" s="76"/>
      <c r="L28" s="323"/>
      <c r="M28" s="87"/>
      <c r="N28" s="45"/>
    </row>
    <row r="29" spans="1:14" ht="36" x14ac:dyDescent="0.25">
      <c r="A29" s="461"/>
      <c r="B29" s="463"/>
      <c r="D29" s="88" t="s">
        <v>462</v>
      </c>
      <c r="E29" s="89" t="s">
        <v>463</v>
      </c>
      <c r="F29" s="88" t="s">
        <v>462</v>
      </c>
      <c r="G29" s="89" t="s">
        <v>463</v>
      </c>
      <c r="H29" s="88" t="s">
        <v>462</v>
      </c>
      <c r="I29" s="89" t="s">
        <v>463</v>
      </c>
      <c r="J29" s="88" t="s">
        <v>462</v>
      </c>
      <c r="K29" s="88" t="s">
        <v>463</v>
      </c>
      <c r="L29" s="76"/>
      <c r="M29" s="62"/>
      <c r="N29" s="45"/>
    </row>
    <row r="30" spans="1:14" ht="18.75" x14ac:dyDescent="0.3">
      <c r="A30" s="461"/>
      <c r="B30" s="463"/>
      <c r="C30" s="84" t="s">
        <v>461</v>
      </c>
      <c r="D30" s="90"/>
      <c r="E30" s="90"/>
      <c r="F30" s="91"/>
      <c r="G30" s="90"/>
      <c r="H30" s="92"/>
      <c r="I30" s="93"/>
      <c r="J30" s="93"/>
      <c r="K30" s="90"/>
      <c r="L30" s="326"/>
      <c r="M30" s="62"/>
      <c r="N30" s="45"/>
    </row>
    <row r="31" spans="1:14" ht="18" x14ac:dyDescent="0.25">
      <c r="A31" s="461"/>
      <c r="B31" s="463"/>
      <c r="C31" s="84" t="s">
        <v>50</v>
      </c>
      <c r="D31" s="90"/>
      <c r="E31" s="90"/>
      <c r="F31" s="90"/>
      <c r="G31" s="90"/>
      <c r="H31" s="90"/>
      <c r="I31" s="90"/>
      <c r="J31" s="90"/>
      <c r="K31" s="90" t="str">
        <f>IF(K21="","",K30/#REF!)</f>
        <v/>
      </c>
      <c r="L31" s="326"/>
      <c r="M31" s="62"/>
      <c r="N31" s="45"/>
    </row>
    <row r="32" spans="1:14" ht="18" x14ac:dyDescent="0.25">
      <c r="A32" s="461"/>
      <c r="B32" s="463"/>
      <c r="C32" s="84"/>
      <c r="D32" s="61"/>
      <c r="E32" s="61"/>
      <c r="F32" s="61"/>
      <c r="G32" s="61"/>
      <c r="H32" s="61"/>
      <c r="I32" s="61"/>
      <c r="J32" s="61"/>
      <c r="K32" s="61"/>
      <c r="L32" s="326"/>
      <c r="M32" s="62"/>
      <c r="N32" s="45"/>
    </row>
    <row r="33" spans="1:14" ht="21.75" customHeight="1" x14ac:dyDescent="0.25">
      <c r="A33" s="461"/>
      <c r="B33" s="463"/>
      <c r="C33" s="324" t="s">
        <v>464</v>
      </c>
      <c r="D33" s="90"/>
      <c r="E33" s="90"/>
      <c r="F33" s="90"/>
      <c r="G33" s="90"/>
      <c r="H33" s="90"/>
      <c r="I33" s="90"/>
      <c r="J33" s="90"/>
      <c r="K33" s="90"/>
      <c r="L33" s="326"/>
      <c r="M33" s="62"/>
      <c r="N33" s="45"/>
    </row>
    <row r="34" spans="1:14" ht="18" x14ac:dyDescent="0.25">
      <c r="A34" s="461"/>
      <c r="B34" s="464"/>
      <c r="C34" s="94"/>
      <c r="D34" s="61"/>
      <c r="E34" s="61"/>
      <c r="F34" s="61"/>
      <c r="G34" s="61"/>
      <c r="H34" s="61"/>
      <c r="I34" s="61"/>
      <c r="J34" s="61"/>
      <c r="K34" s="61"/>
      <c r="L34" s="61"/>
      <c r="M34" s="95"/>
      <c r="N34" s="45"/>
    </row>
    <row r="35" spans="1:14" ht="18" x14ac:dyDescent="0.25">
      <c r="A35" s="461"/>
      <c r="B35" s="465" t="s">
        <v>465</v>
      </c>
      <c r="C35" s="468" t="s">
        <v>466</v>
      </c>
      <c r="D35" s="469"/>
      <c r="E35" s="470" t="s">
        <v>816</v>
      </c>
      <c r="F35" s="471"/>
      <c r="G35" s="471"/>
      <c r="H35" s="471"/>
      <c r="I35" s="471"/>
      <c r="J35" s="471"/>
      <c r="K35" s="471"/>
      <c r="L35" s="471"/>
      <c r="M35" s="472"/>
      <c r="N35" s="45"/>
    </row>
    <row r="36" spans="1:14" ht="18" customHeight="1" x14ac:dyDescent="0.25">
      <c r="A36" s="461"/>
      <c r="B36" s="466"/>
      <c r="C36" s="473" t="s">
        <v>467</v>
      </c>
      <c r="D36" s="474"/>
      <c r="E36" s="475" t="s">
        <v>818</v>
      </c>
      <c r="F36" s="475"/>
      <c r="G36" s="475"/>
      <c r="H36" s="475"/>
      <c r="I36" s="475"/>
      <c r="J36" s="475"/>
      <c r="K36" s="475"/>
      <c r="L36" s="476"/>
      <c r="M36" s="477"/>
      <c r="N36" s="45"/>
    </row>
    <row r="37" spans="1:14" ht="18" customHeight="1" x14ac:dyDescent="0.25">
      <c r="A37" s="461"/>
      <c r="B37" s="466"/>
      <c r="C37" s="317" t="s">
        <v>468</v>
      </c>
      <c r="D37" s="318"/>
      <c r="E37" s="475" t="s">
        <v>360</v>
      </c>
      <c r="F37" s="475"/>
      <c r="G37" s="475"/>
      <c r="H37" s="475"/>
      <c r="I37" s="475"/>
      <c r="J37" s="475"/>
      <c r="K37" s="475"/>
      <c r="L37" s="476"/>
      <c r="M37" s="477"/>
      <c r="N37" s="45"/>
    </row>
    <row r="38" spans="1:14" ht="18" customHeight="1" x14ac:dyDescent="0.25">
      <c r="A38" s="461"/>
      <c r="B38" s="466"/>
      <c r="C38" s="478" t="s">
        <v>469</v>
      </c>
      <c r="D38" s="479"/>
      <c r="E38" s="475" t="s">
        <v>817</v>
      </c>
      <c r="F38" s="475"/>
      <c r="G38" s="475"/>
      <c r="H38" s="475"/>
      <c r="I38" s="475"/>
      <c r="J38" s="475"/>
      <c r="K38" s="475"/>
      <c r="L38" s="476"/>
      <c r="M38" s="477"/>
      <c r="N38" s="45"/>
    </row>
    <row r="39" spans="1:14" ht="18" customHeight="1" x14ac:dyDescent="0.25">
      <c r="A39" s="461"/>
      <c r="B39" s="466"/>
      <c r="C39" s="473" t="s">
        <v>470</v>
      </c>
      <c r="D39" s="474"/>
      <c r="E39" s="480" t="s">
        <v>819</v>
      </c>
      <c r="F39" s="481"/>
      <c r="G39" s="481"/>
      <c r="H39" s="481"/>
      <c r="I39" s="481"/>
      <c r="J39" s="481"/>
      <c r="K39" s="481"/>
      <c r="L39" s="482"/>
      <c r="M39" s="483"/>
      <c r="N39" s="45"/>
    </row>
    <row r="40" spans="1:14" ht="18" customHeight="1" thickBot="1" x14ac:dyDescent="0.3">
      <c r="A40" s="462"/>
      <c r="B40" s="467"/>
      <c r="C40" s="484" t="s">
        <v>471</v>
      </c>
      <c r="D40" s="485"/>
      <c r="E40" s="475" t="s">
        <v>820</v>
      </c>
      <c r="F40" s="475"/>
      <c r="G40" s="475"/>
      <c r="H40" s="475"/>
      <c r="I40" s="475"/>
      <c r="J40" s="475"/>
      <c r="K40" s="475"/>
      <c r="L40" s="476"/>
      <c r="M40" s="477"/>
      <c r="N40" s="45"/>
    </row>
    <row r="41" spans="1:14" ht="39.75" customHeight="1" thickBot="1" x14ac:dyDescent="0.3">
      <c r="A41" s="96" t="s">
        <v>472</v>
      </c>
      <c r="B41" s="97"/>
      <c r="C41" s="455"/>
      <c r="D41" s="456"/>
      <c r="E41" s="456"/>
      <c r="F41" s="456"/>
      <c r="G41" s="456"/>
      <c r="H41" s="456"/>
      <c r="I41" s="456"/>
      <c r="J41" s="456"/>
      <c r="K41" s="456"/>
      <c r="L41" s="456"/>
      <c r="M41" s="457"/>
      <c r="N41" s="45"/>
    </row>
  </sheetData>
  <mergeCells count="38">
    <mergeCell ref="A2:A8"/>
    <mergeCell ref="C2:M2"/>
    <mergeCell ref="C3:M3"/>
    <mergeCell ref="C4:M4"/>
    <mergeCell ref="C5:M5"/>
    <mergeCell ref="C8:M8"/>
    <mergeCell ref="C25:M25"/>
    <mergeCell ref="A9:A26"/>
    <mergeCell ref="C9:M9"/>
    <mergeCell ref="B10:B15"/>
    <mergeCell ref="F14:M14"/>
    <mergeCell ref="C15:M15"/>
    <mergeCell ref="B16:B18"/>
    <mergeCell ref="J17:L17"/>
    <mergeCell ref="C18:M18"/>
    <mergeCell ref="B19:B22"/>
    <mergeCell ref="D21:E21"/>
    <mergeCell ref="F21:G21"/>
    <mergeCell ref="H21:I21"/>
    <mergeCell ref="J21:K21"/>
    <mergeCell ref="C23:M23"/>
    <mergeCell ref="C24:M24"/>
    <mergeCell ref="C41:M41"/>
    <mergeCell ref="C26:M26"/>
    <mergeCell ref="A27:A40"/>
    <mergeCell ref="B27:B34"/>
    <mergeCell ref="B35:B40"/>
    <mergeCell ref="C35:D35"/>
    <mergeCell ref="E35:M35"/>
    <mergeCell ref="C36:D36"/>
    <mergeCell ref="E36:M36"/>
    <mergeCell ref="E37:M37"/>
    <mergeCell ref="C38:D38"/>
    <mergeCell ref="E38:M38"/>
    <mergeCell ref="C39:D39"/>
    <mergeCell ref="E39:M39"/>
    <mergeCell ref="C40:D40"/>
    <mergeCell ref="E40:M40"/>
  </mergeCells>
  <dataValidations count="1">
    <dataValidation allowBlank="1" showInputMessage="1" showErrorMessage="1" prompt="Escriba el año de la línea de base." sqref="D21 F21 H21 J21" xr:uid="{A85ADA12-E06E-4CC6-A098-DE126AD0405B}"/>
  </dataValidations>
  <hyperlinks>
    <hyperlink ref="E39" r:id="rId1" xr:uid="{0E6B1745-AA39-40A0-B8B5-555ED863A9AB}"/>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45BD9-93EC-4409-B44B-F492B367FCE2}">
  <dimension ref="A1:N41"/>
  <sheetViews>
    <sheetView showGridLines="0" zoomScale="70" zoomScaleNormal="70" workbookViewId="0">
      <selection activeCell="B2" sqref="B2"/>
    </sheetView>
  </sheetViews>
  <sheetFormatPr baseColWidth="10" defaultColWidth="10.85546875" defaultRowHeight="15" x14ac:dyDescent="0.25"/>
  <cols>
    <col min="1" max="1" width="20.5703125" style="46" customWidth="1"/>
    <col min="2" max="2" width="28.140625" style="46" customWidth="1"/>
    <col min="3" max="3" width="19.42578125" style="46" customWidth="1"/>
    <col min="4" max="4" width="15" style="46" customWidth="1"/>
    <col min="5" max="5" width="15.42578125" style="46" customWidth="1"/>
    <col min="6" max="6" width="12.42578125" style="46" customWidth="1"/>
    <col min="7" max="7" width="13.28515625" style="46" customWidth="1"/>
    <col min="8" max="8" width="18.28515625" style="46" customWidth="1"/>
    <col min="9" max="9" width="12.28515625" style="46" customWidth="1"/>
    <col min="10" max="10" width="12" style="46" customWidth="1"/>
    <col min="11" max="12" width="13.28515625" style="46" customWidth="1"/>
    <col min="13" max="13" width="14.140625" style="46" customWidth="1"/>
    <col min="14" max="14" width="4" style="46" customWidth="1"/>
    <col min="15" max="16384" width="10.85546875" style="46"/>
  </cols>
  <sheetData>
    <row r="1" spans="1:14" ht="45.2" customHeight="1" x14ac:dyDescent="0.25">
      <c r="A1" s="41"/>
      <c r="B1" s="42" t="s">
        <v>823</v>
      </c>
      <c r="C1" s="43"/>
      <c r="D1" s="43"/>
      <c r="E1" s="43"/>
      <c r="F1" s="43"/>
      <c r="G1" s="43"/>
      <c r="H1" s="43"/>
      <c r="I1" s="43"/>
      <c r="J1" s="43"/>
      <c r="K1" s="43"/>
      <c r="L1" s="43"/>
      <c r="M1" s="44"/>
      <c r="N1" s="45"/>
    </row>
    <row r="2" spans="1:14" ht="39.75" customHeight="1" x14ac:dyDescent="0.25">
      <c r="A2" s="502" t="s">
        <v>807</v>
      </c>
      <c r="B2" s="316" t="s">
        <v>387</v>
      </c>
      <c r="C2" s="458" t="s">
        <v>412</v>
      </c>
      <c r="D2" s="459"/>
      <c r="E2" s="459"/>
      <c r="F2" s="459"/>
      <c r="G2" s="459"/>
      <c r="H2" s="459"/>
      <c r="I2" s="459"/>
      <c r="J2" s="459"/>
      <c r="K2" s="459"/>
      <c r="L2" s="459"/>
      <c r="M2" s="460"/>
      <c r="N2" s="45"/>
    </row>
    <row r="3" spans="1:14" ht="60.6" customHeight="1" x14ac:dyDescent="0.25">
      <c r="A3" s="503"/>
      <c r="B3" s="47" t="s">
        <v>420</v>
      </c>
      <c r="C3" s="513" t="s">
        <v>473</v>
      </c>
      <c r="D3" s="514"/>
      <c r="E3" s="514"/>
      <c r="F3" s="514"/>
      <c r="G3" s="514"/>
      <c r="H3" s="514"/>
      <c r="I3" s="514"/>
      <c r="J3" s="514"/>
      <c r="K3" s="514"/>
      <c r="L3" s="514"/>
      <c r="M3" s="515"/>
      <c r="N3" s="45"/>
    </row>
    <row r="4" spans="1:14" ht="36" customHeight="1" x14ac:dyDescent="0.25">
      <c r="A4" s="503"/>
      <c r="B4" s="48" t="s">
        <v>422</v>
      </c>
      <c r="C4" s="516" t="s">
        <v>474</v>
      </c>
      <c r="D4" s="517"/>
      <c r="E4" s="517"/>
      <c r="F4" s="517"/>
      <c r="G4" s="517"/>
      <c r="H4" s="517"/>
      <c r="I4" s="517"/>
      <c r="J4" s="517"/>
      <c r="K4" s="517"/>
      <c r="L4" s="517"/>
      <c r="M4" s="518"/>
    </row>
    <row r="5" spans="1:14" ht="55.9" customHeight="1" x14ac:dyDescent="0.25">
      <c r="A5" s="503"/>
      <c r="B5" s="52" t="s">
        <v>8</v>
      </c>
      <c r="C5" s="519" t="s">
        <v>124</v>
      </c>
      <c r="D5" s="517"/>
      <c r="E5" s="517"/>
      <c r="F5" s="517"/>
      <c r="G5" s="517"/>
      <c r="H5" s="517"/>
      <c r="I5" s="517"/>
      <c r="J5" s="517"/>
      <c r="K5" s="517"/>
      <c r="L5" s="517"/>
      <c r="M5" s="310"/>
    </row>
    <row r="6" spans="1:14" ht="18" x14ac:dyDescent="0.25">
      <c r="A6" s="503"/>
      <c r="B6" s="48" t="s">
        <v>425</v>
      </c>
      <c r="C6" s="49"/>
      <c r="D6" s="50"/>
      <c r="E6" s="50"/>
      <c r="F6" s="50"/>
      <c r="G6" s="50"/>
      <c r="H6" s="50"/>
      <c r="I6" s="50"/>
      <c r="J6" s="50"/>
      <c r="K6" s="50"/>
      <c r="L6" s="50"/>
      <c r="M6" s="51"/>
    </row>
    <row r="7" spans="1:14" ht="18" x14ac:dyDescent="0.25">
      <c r="A7" s="503"/>
      <c r="B7" s="52" t="s">
        <v>426</v>
      </c>
      <c r="C7" s="53" t="s">
        <v>475</v>
      </c>
      <c r="D7" s="54"/>
      <c r="E7" s="54"/>
      <c r="F7" s="54"/>
      <c r="G7" s="54"/>
      <c r="H7" s="55" t="s">
        <v>19</v>
      </c>
      <c r="I7" s="53" t="s">
        <v>476</v>
      </c>
      <c r="J7" s="54"/>
      <c r="K7" s="54"/>
      <c r="L7" s="54"/>
      <c r="M7" s="56"/>
      <c r="N7" s="45"/>
    </row>
    <row r="8" spans="1:14" ht="86.45" customHeight="1" x14ac:dyDescent="0.25">
      <c r="A8" s="504"/>
      <c r="B8" s="47" t="s">
        <v>428</v>
      </c>
      <c r="C8" s="458" t="s">
        <v>809</v>
      </c>
      <c r="D8" s="459"/>
      <c r="E8" s="459"/>
      <c r="F8" s="459"/>
      <c r="G8" s="459"/>
      <c r="H8" s="459"/>
      <c r="I8" s="459"/>
      <c r="J8" s="459"/>
      <c r="K8" s="459"/>
      <c r="L8" s="459"/>
      <c r="M8" s="460"/>
      <c r="N8" s="45"/>
    </row>
    <row r="9" spans="1:14" ht="18" x14ac:dyDescent="0.25">
      <c r="A9" s="486" t="s">
        <v>430</v>
      </c>
      <c r="B9" s="47" t="s">
        <v>27</v>
      </c>
      <c r="C9" s="488" t="s">
        <v>810</v>
      </c>
      <c r="D9" s="489"/>
      <c r="E9" s="489"/>
      <c r="F9" s="489"/>
      <c r="G9" s="489"/>
      <c r="H9" s="489"/>
      <c r="I9" s="489"/>
      <c r="J9" s="489"/>
      <c r="K9" s="489"/>
      <c r="L9" s="489"/>
      <c r="M9" s="490"/>
      <c r="N9" s="45"/>
    </row>
    <row r="10" spans="1:14" ht="22.5" customHeight="1" x14ac:dyDescent="0.25">
      <c r="A10" s="461"/>
      <c r="B10" s="491" t="s">
        <v>431</v>
      </c>
      <c r="C10" s="57"/>
      <c r="D10" s="58"/>
      <c r="E10" s="58"/>
      <c r="F10" s="58"/>
      <c r="G10" s="58"/>
      <c r="H10" s="58"/>
      <c r="I10" s="58"/>
      <c r="J10" s="58"/>
      <c r="K10" s="58"/>
      <c r="L10" s="58"/>
      <c r="M10" s="59"/>
      <c r="N10" s="45"/>
    </row>
    <row r="11" spans="1:14" ht="11.25" customHeight="1" x14ac:dyDescent="0.25">
      <c r="A11" s="461"/>
      <c r="B11" s="463"/>
      <c r="C11" s="60"/>
      <c r="D11" s="61"/>
      <c r="E11" s="326"/>
      <c r="F11" s="61"/>
      <c r="G11" s="326"/>
      <c r="H11" s="61"/>
      <c r="I11" s="326"/>
      <c r="J11" s="61"/>
      <c r="K11" s="326"/>
      <c r="L11" s="326"/>
      <c r="M11" s="62"/>
      <c r="N11" s="45"/>
    </row>
    <row r="12" spans="1:14" ht="18" x14ac:dyDescent="0.25">
      <c r="A12" s="461"/>
      <c r="B12" s="463"/>
      <c r="C12" s="63" t="s">
        <v>432</v>
      </c>
      <c r="D12" s="64"/>
      <c r="E12" s="65" t="s">
        <v>433</v>
      </c>
      <c r="F12" s="64"/>
      <c r="G12" s="65" t="s">
        <v>434</v>
      </c>
      <c r="H12" s="64"/>
      <c r="I12" s="65" t="s">
        <v>435</v>
      </c>
      <c r="J12" s="64"/>
      <c r="K12" s="65" t="s">
        <v>436</v>
      </c>
      <c r="L12" s="66"/>
      <c r="M12" s="67"/>
      <c r="N12" s="45"/>
    </row>
    <row r="13" spans="1:14" ht="18" x14ac:dyDescent="0.25">
      <c r="A13" s="461"/>
      <c r="B13" s="463"/>
      <c r="C13" s="63" t="s">
        <v>437</v>
      </c>
      <c r="D13" s="68"/>
      <c r="E13" s="65" t="s">
        <v>438</v>
      </c>
      <c r="F13" s="68"/>
      <c r="G13" s="65" t="s">
        <v>439</v>
      </c>
      <c r="H13" s="68"/>
      <c r="I13" s="65" t="s">
        <v>440</v>
      </c>
      <c r="J13" s="68"/>
      <c r="K13" s="65" t="s">
        <v>442</v>
      </c>
      <c r="L13" s="66"/>
      <c r="M13" s="67"/>
      <c r="N13" s="45"/>
    </row>
    <row r="14" spans="1:14" ht="18.75" x14ac:dyDescent="0.3">
      <c r="A14" s="461"/>
      <c r="B14" s="463"/>
      <c r="C14" s="63" t="s">
        <v>443</v>
      </c>
      <c r="D14" s="68"/>
      <c r="E14" s="65" t="s">
        <v>444</v>
      </c>
      <c r="F14" s="508" t="s">
        <v>477</v>
      </c>
      <c r="G14" s="508"/>
      <c r="H14" s="508"/>
      <c r="I14" s="508"/>
      <c r="J14" s="508"/>
      <c r="K14" s="508"/>
      <c r="L14" s="508"/>
      <c r="M14" s="509"/>
      <c r="N14" s="45"/>
    </row>
    <row r="15" spans="1:14" ht="18" x14ac:dyDescent="0.25">
      <c r="A15" s="461"/>
      <c r="B15" s="464"/>
      <c r="C15" s="494"/>
      <c r="D15" s="495"/>
      <c r="E15" s="495"/>
      <c r="F15" s="495"/>
      <c r="G15" s="495"/>
      <c r="H15" s="495"/>
      <c r="I15" s="495"/>
      <c r="J15" s="495"/>
      <c r="K15" s="495"/>
      <c r="L15" s="495"/>
      <c r="M15" s="496"/>
      <c r="N15" s="45"/>
    </row>
    <row r="16" spans="1:14" ht="13.5" customHeight="1" x14ac:dyDescent="0.25">
      <c r="A16" s="461"/>
      <c r="B16" s="463" t="s">
        <v>445</v>
      </c>
      <c r="C16" s="69"/>
      <c r="D16" s="322"/>
      <c r="E16" s="322"/>
      <c r="F16" s="322"/>
      <c r="G16" s="322"/>
      <c r="H16" s="322"/>
      <c r="I16" s="322"/>
      <c r="J16" s="322"/>
      <c r="K16" s="322"/>
      <c r="L16" s="322"/>
      <c r="M16" s="70"/>
      <c r="N16" s="45"/>
    </row>
    <row r="17" spans="1:14" ht="18" x14ac:dyDescent="0.25">
      <c r="A17" s="461"/>
      <c r="B17" s="463"/>
      <c r="C17" s="71" t="s">
        <v>446</v>
      </c>
      <c r="D17" s="72">
        <v>4</v>
      </c>
      <c r="E17" s="322"/>
      <c r="F17" s="73" t="s">
        <v>447</v>
      </c>
      <c r="G17" s="68">
        <v>2018</v>
      </c>
      <c r="H17" s="322"/>
      <c r="I17" s="73" t="s">
        <v>448</v>
      </c>
      <c r="J17" s="510" t="s">
        <v>478</v>
      </c>
      <c r="K17" s="511"/>
      <c r="L17" s="512"/>
      <c r="M17" s="70"/>
      <c r="N17" s="45"/>
    </row>
    <row r="18" spans="1:14" ht="18" x14ac:dyDescent="0.25">
      <c r="A18" s="461"/>
      <c r="B18" s="464"/>
      <c r="C18" s="494"/>
      <c r="D18" s="495"/>
      <c r="E18" s="495"/>
      <c r="F18" s="495"/>
      <c r="G18" s="495"/>
      <c r="H18" s="495"/>
      <c r="I18" s="495"/>
      <c r="J18" s="495"/>
      <c r="K18" s="495"/>
      <c r="L18" s="495"/>
      <c r="M18" s="496"/>
      <c r="N18" s="45"/>
    </row>
    <row r="19" spans="1:14" ht="18" x14ac:dyDescent="0.25">
      <c r="A19" s="461"/>
      <c r="B19" s="463" t="s">
        <v>450</v>
      </c>
      <c r="C19" s="317"/>
      <c r="D19" s="324"/>
      <c r="E19" s="324"/>
      <c r="F19" s="324"/>
      <c r="G19" s="324"/>
      <c r="H19" s="324"/>
      <c r="I19" s="324"/>
      <c r="J19" s="324"/>
      <c r="K19" s="324"/>
      <c r="L19" s="324"/>
      <c r="M19" s="74"/>
      <c r="N19" s="45"/>
    </row>
    <row r="20" spans="1:14" ht="18" x14ac:dyDescent="0.25">
      <c r="A20" s="461"/>
      <c r="B20" s="463"/>
      <c r="C20" s="75"/>
      <c r="D20" s="76">
        <v>2022</v>
      </c>
      <c r="E20" s="76"/>
      <c r="F20" s="76">
        <v>2023</v>
      </c>
      <c r="G20" s="76"/>
      <c r="H20" s="348">
        <v>2024</v>
      </c>
      <c r="I20" s="348"/>
      <c r="J20" s="348">
        <v>2025</v>
      </c>
      <c r="K20" s="76"/>
      <c r="L20" s="76" t="s">
        <v>455</v>
      </c>
      <c r="M20" s="62"/>
      <c r="N20" s="45"/>
    </row>
    <row r="21" spans="1:14" ht="18.75" x14ac:dyDescent="0.3">
      <c r="A21" s="461"/>
      <c r="B21" s="463"/>
      <c r="C21" s="75"/>
      <c r="D21" s="78"/>
      <c r="E21" s="311">
        <v>4</v>
      </c>
      <c r="F21" s="79">
        <v>3</v>
      </c>
      <c r="G21" s="80"/>
      <c r="H21" s="81">
        <v>3</v>
      </c>
      <c r="I21" s="82"/>
      <c r="J21" s="83">
        <v>2</v>
      </c>
      <c r="K21" s="80"/>
      <c r="L21" s="326"/>
      <c r="M21" s="62"/>
      <c r="N21" s="45"/>
    </row>
    <row r="22" spans="1:14" ht="18.75" x14ac:dyDescent="0.3">
      <c r="A22" s="461"/>
      <c r="B22" s="463"/>
      <c r="C22" s="75"/>
      <c r="D22" s="325"/>
      <c r="E22" s="326"/>
      <c r="F22" s="326"/>
      <c r="G22" s="84"/>
      <c r="H22" s="326"/>
      <c r="I22" s="85"/>
      <c r="J22" s="85"/>
      <c r="K22" s="326"/>
      <c r="L22" s="326"/>
      <c r="M22" s="62"/>
      <c r="N22" s="45"/>
    </row>
    <row r="23" spans="1:14" ht="36" x14ac:dyDescent="0.25">
      <c r="A23" s="461"/>
      <c r="B23" s="47" t="s">
        <v>456</v>
      </c>
      <c r="C23" s="458" t="s">
        <v>811</v>
      </c>
      <c r="D23" s="459"/>
      <c r="E23" s="459"/>
      <c r="F23" s="459"/>
      <c r="G23" s="459"/>
      <c r="H23" s="459"/>
      <c r="I23" s="459"/>
      <c r="J23" s="459"/>
      <c r="K23" s="459"/>
      <c r="L23" s="459"/>
      <c r="M23" s="460"/>
      <c r="N23" s="45"/>
    </row>
    <row r="24" spans="1:14" ht="53.25" customHeight="1" x14ac:dyDescent="0.25">
      <c r="A24" s="461"/>
      <c r="B24" s="47" t="s">
        <v>457</v>
      </c>
      <c r="C24" s="458" t="s">
        <v>479</v>
      </c>
      <c r="D24" s="459"/>
      <c r="E24" s="459"/>
      <c r="F24" s="459"/>
      <c r="G24" s="459"/>
      <c r="H24" s="459"/>
      <c r="I24" s="459"/>
      <c r="J24" s="459"/>
      <c r="K24" s="459"/>
      <c r="L24" s="459"/>
      <c r="M24" s="460"/>
      <c r="N24" s="45"/>
    </row>
    <row r="25" spans="1:14" ht="18.75" customHeight="1" x14ac:dyDescent="0.25">
      <c r="A25" s="461"/>
      <c r="B25" s="47" t="s">
        <v>458</v>
      </c>
      <c r="C25" s="458"/>
      <c r="D25" s="459"/>
      <c r="E25" s="459"/>
      <c r="F25" s="459"/>
      <c r="G25" s="459"/>
      <c r="H25" s="459"/>
      <c r="I25" s="459"/>
      <c r="J25" s="459"/>
      <c r="K25" s="459"/>
      <c r="L25" s="459"/>
      <c r="M25" s="460"/>
      <c r="N25" s="45"/>
    </row>
    <row r="26" spans="1:14" ht="18" x14ac:dyDescent="0.25">
      <c r="A26" s="487"/>
      <c r="B26" s="47" t="s">
        <v>459</v>
      </c>
      <c r="C26" s="458" t="s">
        <v>480</v>
      </c>
      <c r="D26" s="459"/>
      <c r="E26" s="459"/>
      <c r="F26" s="459"/>
      <c r="G26" s="459"/>
      <c r="H26" s="459"/>
      <c r="I26" s="459"/>
      <c r="J26" s="459"/>
      <c r="K26" s="459"/>
      <c r="L26" s="459"/>
      <c r="M26" s="460"/>
      <c r="N26" s="45"/>
    </row>
    <row r="27" spans="1:14" ht="18" x14ac:dyDescent="0.25">
      <c r="A27" s="461" t="s">
        <v>460</v>
      </c>
      <c r="B27" s="463" t="s">
        <v>461</v>
      </c>
      <c r="C27" s="86"/>
      <c r="D27" s="323"/>
      <c r="E27" s="323"/>
      <c r="F27" s="323"/>
      <c r="G27" s="323"/>
      <c r="H27" s="323"/>
      <c r="I27" s="323"/>
      <c r="J27" s="323"/>
      <c r="K27" s="323"/>
      <c r="L27" s="323"/>
      <c r="M27" s="87"/>
      <c r="N27" s="45"/>
    </row>
    <row r="28" spans="1:14" ht="18" x14ac:dyDescent="0.25">
      <c r="A28" s="461"/>
      <c r="B28" s="463"/>
      <c r="C28" s="323"/>
      <c r="D28" s="76" t="s">
        <v>451</v>
      </c>
      <c r="E28" s="76"/>
      <c r="F28" s="76" t="s">
        <v>452</v>
      </c>
      <c r="G28" s="76"/>
      <c r="H28" s="76" t="s">
        <v>453</v>
      </c>
      <c r="I28" s="76"/>
      <c r="J28" s="76" t="s">
        <v>454</v>
      </c>
      <c r="K28" s="76"/>
      <c r="L28" s="323"/>
      <c r="M28" s="87"/>
      <c r="N28" s="45"/>
    </row>
    <row r="29" spans="1:14" ht="36" x14ac:dyDescent="0.25">
      <c r="A29" s="461"/>
      <c r="B29" s="463"/>
      <c r="D29" s="88" t="s">
        <v>462</v>
      </c>
      <c r="E29" s="89" t="s">
        <v>463</v>
      </c>
      <c r="F29" s="88" t="s">
        <v>462</v>
      </c>
      <c r="G29" s="89" t="s">
        <v>463</v>
      </c>
      <c r="H29" s="88" t="s">
        <v>462</v>
      </c>
      <c r="I29" s="89" t="s">
        <v>463</v>
      </c>
      <c r="J29" s="88" t="s">
        <v>462</v>
      </c>
      <c r="K29" s="88" t="s">
        <v>463</v>
      </c>
      <c r="L29" s="76"/>
      <c r="M29" s="62"/>
      <c r="N29" s="45"/>
    </row>
    <row r="30" spans="1:14" ht="18.75" x14ac:dyDescent="0.3">
      <c r="A30" s="461"/>
      <c r="B30" s="463"/>
      <c r="C30" s="84" t="s">
        <v>461</v>
      </c>
      <c r="D30" s="90"/>
      <c r="E30" s="90"/>
      <c r="F30" s="91"/>
      <c r="G30" s="90"/>
      <c r="H30" s="92"/>
      <c r="I30" s="93"/>
      <c r="J30" s="93"/>
      <c r="K30" s="90"/>
      <c r="L30" s="326"/>
      <c r="M30" s="62"/>
      <c r="N30" s="45"/>
    </row>
    <row r="31" spans="1:14" ht="18" x14ac:dyDescent="0.25">
      <c r="A31" s="461"/>
      <c r="B31" s="463"/>
      <c r="C31" s="84" t="s">
        <v>50</v>
      </c>
      <c r="D31" s="90" t="str">
        <f>IF(D21="","",D30/$D$21)</f>
        <v/>
      </c>
      <c r="E31" s="90"/>
      <c r="F31" s="90"/>
      <c r="G31" s="90"/>
      <c r="H31" s="90"/>
      <c r="I31" s="90"/>
      <c r="J31" s="90"/>
      <c r="K31" s="90"/>
      <c r="L31" s="326"/>
      <c r="M31" s="62"/>
      <c r="N31" s="45"/>
    </row>
    <row r="32" spans="1:14" ht="18" x14ac:dyDescent="0.25">
      <c r="A32" s="461"/>
      <c r="B32" s="463"/>
      <c r="C32" s="84"/>
      <c r="D32" s="61"/>
      <c r="E32" s="61"/>
      <c r="F32" s="61"/>
      <c r="G32" s="61"/>
      <c r="H32" s="61"/>
      <c r="I32" s="61"/>
      <c r="J32" s="61"/>
      <c r="K32" s="61"/>
      <c r="L32" s="326"/>
      <c r="M32" s="62"/>
      <c r="N32" s="45"/>
    </row>
    <row r="33" spans="1:14" ht="21.75" customHeight="1" x14ac:dyDescent="0.25">
      <c r="A33" s="461"/>
      <c r="B33" s="463"/>
      <c r="C33" s="324" t="s">
        <v>464</v>
      </c>
      <c r="D33" s="90"/>
      <c r="E33" s="90"/>
      <c r="F33" s="90"/>
      <c r="G33" s="90"/>
      <c r="H33" s="90"/>
      <c r="I33" s="90"/>
      <c r="J33" s="90"/>
      <c r="K33" s="90"/>
      <c r="L33" s="326"/>
      <c r="M33" s="62"/>
      <c r="N33" s="45"/>
    </row>
    <row r="34" spans="1:14" ht="18" x14ac:dyDescent="0.25">
      <c r="A34" s="461"/>
      <c r="B34" s="464"/>
      <c r="C34" s="94"/>
      <c r="D34" s="61"/>
      <c r="E34" s="61"/>
      <c r="F34" s="61"/>
      <c r="G34" s="61"/>
      <c r="H34" s="61"/>
      <c r="I34" s="61"/>
      <c r="J34" s="61"/>
      <c r="K34" s="61"/>
      <c r="L34" s="61"/>
      <c r="M34" s="95"/>
      <c r="N34" s="45"/>
    </row>
    <row r="35" spans="1:14" ht="18" x14ac:dyDescent="0.25">
      <c r="A35" s="461"/>
      <c r="B35" s="465" t="s">
        <v>465</v>
      </c>
      <c r="C35" s="468" t="s">
        <v>466</v>
      </c>
      <c r="D35" s="469"/>
      <c r="E35" s="470" t="s">
        <v>816</v>
      </c>
      <c r="F35" s="471"/>
      <c r="G35" s="471"/>
      <c r="H35" s="471"/>
      <c r="I35" s="471"/>
      <c r="J35" s="471"/>
      <c r="K35" s="471"/>
      <c r="L35" s="471"/>
      <c r="M35" s="472"/>
      <c r="N35" s="45"/>
    </row>
    <row r="36" spans="1:14" ht="18" customHeight="1" x14ac:dyDescent="0.25">
      <c r="A36" s="461"/>
      <c r="B36" s="466"/>
      <c r="C36" s="473" t="s">
        <v>467</v>
      </c>
      <c r="D36" s="474"/>
      <c r="E36" s="475" t="s">
        <v>818</v>
      </c>
      <c r="F36" s="475"/>
      <c r="G36" s="475"/>
      <c r="H36" s="475"/>
      <c r="I36" s="475"/>
      <c r="J36" s="475"/>
      <c r="K36" s="475"/>
      <c r="L36" s="476"/>
      <c r="M36" s="477"/>
      <c r="N36" s="45"/>
    </row>
    <row r="37" spans="1:14" ht="18" customHeight="1" x14ac:dyDescent="0.25">
      <c r="A37" s="461"/>
      <c r="B37" s="466"/>
      <c r="C37" s="317" t="s">
        <v>468</v>
      </c>
      <c r="D37" s="318"/>
      <c r="E37" s="475" t="s">
        <v>360</v>
      </c>
      <c r="F37" s="475"/>
      <c r="G37" s="475"/>
      <c r="H37" s="475"/>
      <c r="I37" s="475"/>
      <c r="J37" s="475"/>
      <c r="K37" s="475"/>
      <c r="L37" s="476"/>
      <c r="M37" s="477"/>
      <c r="N37" s="45"/>
    </row>
    <row r="38" spans="1:14" ht="18" customHeight="1" x14ac:dyDescent="0.25">
      <c r="A38" s="461"/>
      <c r="B38" s="466"/>
      <c r="C38" s="478" t="s">
        <v>469</v>
      </c>
      <c r="D38" s="479"/>
      <c r="E38" s="475" t="s">
        <v>817</v>
      </c>
      <c r="F38" s="475"/>
      <c r="G38" s="475"/>
      <c r="H38" s="475"/>
      <c r="I38" s="475"/>
      <c r="J38" s="475"/>
      <c r="K38" s="475"/>
      <c r="L38" s="476"/>
      <c r="M38" s="477"/>
      <c r="N38" s="45"/>
    </row>
    <row r="39" spans="1:14" ht="18" customHeight="1" x14ac:dyDescent="0.25">
      <c r="A39" s="461"/>
      <c r="B39" s="466"/>
      <c r="C39" s="473" t="s">
        <v>470</v>
      </c>
      <c r="D39" s="474"/>
      <c r="E39" s="480" t="s">
        <v>819</v>
      </c>
      <c r="F39" s="481"/>
      <c r="G39" s="481"/>
      <c r="H39" s="481"/>
      <c r="I39" s="481"/>
      <c r="J39" s="481"/>
      <c r="K39" s="481"/>
      <c r="L39" s="482"/>
      <c r="M39" s="483"/>
      <c r="N39" s="45"/>
    </row>
    <row r="40" spans="1:14" ht="18" customHeight="1" thickBot="1" x14ac:dyDescent="0.3">
      <c r="A40" s="462"/>
      <c r="B40" s="467"/>
      <c r="C40" s="484" t="s">
        <v>471</v>
      </c>
      <c r="D40" s="485"/>
      <c r="E40" s="475" t="s">
        <v>820</v>
      </c>
      <c r="F40" s="475"/>
      <c r="G40" s="475"/>
      <c r="H40" s="475"/>
      <c r="I40" s="475"/>
      <c r="J40" s="475"/>
      <c r="K40" s="475"/>
      <c r="L40" s="476"/>
      <c r="M40" s="477"/>
      <c r="N40" s="45"/>
    </row>
    <row r="41" spans="1:14" ht="39.75" customHeight="1" thickBot="1" x14ac:dyDescent="0.3">
      <c r="A41" s="96" t="s">
        <v>472</v>
      </c>
      <c r="B41" s="97"/>
      <c r="C41" s="455"/>
      <c r="D41" s="456"/>
      <c r="E41" s="456"/>
      <c r="F41" s="456"/>
      <c r="G41" s="456"/>
      <c r="H41" s="456"/>
      <c r="I41" s="456"/>
      <c r="J41" s="456"/>
      <c r="K41" s="456"/>
      <c r="L41" s="456"/>
      <c r="M41" s="457"/>
      <c r="N41" s="45"/>
    </row>
  </sheetData>
  <mergeCells count="34">
    <mergeCell ref="J17:L17"/>
    <mergeCell ref="C18:M18"/>
    <mergeCell ref="B19:B22"/>
    <mergeCell ref="C23:M23"/>
    <mergeCell ref="A2:A8"/>
    <mergeCell ref="C2:M2"/>
    <mergeCell ref="C3:M3"/>
    <mergeCell ref="C4:M4"/>
    <mergeCell ref="C5:L5"/>
    <mergeCell ref="C8:M8"/>
    <mergeCell ref="C24:M24"/>
    <mergeCell ref="C25:M25"/>
    <mergeCell ref="C26:M26"/>
    <mergeCell ref="A27:A40"/>
    <mergeCell ref="B27:B34"/>
    <mergeCell ref="B35:B40"/>
    <mergeCell ref="C35:D35"/>
    <mergeCell ref="E35:M35"/>
    <mergeCell ref="C36:D36"/>
    <mergeCell ref="E36:M36"/>
    <mergeCell ref="A9:A26"/>
    <mergeCell ref="C9:M9"/>
    <mergeCell ref="B10:B15"/>
    <mergeCell ref="F14:M14"/>
    <mergeCell ref="C15:M15"/>
    <mergeCell ref="B16:B18"/>
    <mergeCell ref="C41:M41"/>
    <mergeCell ref="E37:M37"/>
    <mergeCell ref="C38:D38"/>
    <mergeCell ref="E38:M38"/>
    <mergeCell ref="C39:D39"/>
    <mergeCell ref="E39:M39"/>
    <mergeCell ref="C40:D40"/>
    <mergeCell ref="E40:M40"/>
  </mergeCells>
  <hyperlinks>
    <hyperlink ref="E39" r:id="rId1" xr:uid="{A0EECD2B-5BD1-49D2-8C8C-8F52BC1A4C87}"/>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1A814-24A0-441A-BA29-3951D9A3F0BF}">
  <dimension ref="A1:N41"/>
  <sheetViews>
    <sheetView showGridLines="0" zoomScale="70" zoomScaleNormal="70" workbookViewId="0">
      <selection activeCell="B2" sqref="B2"/>
    </sheetView>
  </sheetViews>
  <sheetFormatPr baseColWidth="10" defaultColWidth="10.85546875" defaultRowHeight="15" x14ac:dyDescent="0.25"/>
  <cols>
    <col min="1" max="1" width="20.5703125" style="46" customWidth="1"/>
    <col min="2" max="2" width="28.140625" style="46" customWidth="1"/>
    <col min="3" max="3" width="19.42578125" style="46" customWidth="1"/>
    <col min="4" max="4" width="15" style="46" customWidth="1"/>
    <col min="5" max="5" width="15.42578125" style="46" customWidth="1"/>
    <col min="6" max="6" width="12.42578125" style="46" customWidth="1"/>
    <col min="7" max="7" width="13.28515625" style="46" customWidth="1"/>
    <col min="8" max="8" width="18.28515625" style="46" customWidth="1"/>
    <col min="9" max="9" width="12.28515625" style="46" customWidth="1"/>
    <col min="10" max="10" width="12" style="46" customWidth="1"/>
    <col min="11" max="12" width="13.28515625" style="46" customWidth="1"/>
    <col min="13" max="13" width="4.42578125" style="46" customWidth="1"/>
    <col min="14" max="14" width="4" style="46" customWidth="1"/>
    <col min="15" max="16384" width="10.85546875" style="46"/>
  </cols>
  <sheetData>
    <row r="1" spans="1:14" ht="45.2" customHeight="1" x14ac:dyDescent="0.25">
      <c r="A1" s="41"/>
      <c r="B1" s="42" t="s">
        <v>822</v>
      </c>
      <c r="C1" s="43"/>
      <c r="D1" s="43"/>
      <c r="E1" s="43"/>
      <c r="F1" s="43"/>
      <c r="G1" s="43"/>
      <c r="H1" s="43"/>
      <c r="I1" s="43"/>
      <c r="J1" s="43"/>
      <c r="K1" s="43"/>
      <c r="L1" s="43"/>
      <c r="M1" s="44"/>
      <c r="N1" s="45"/>
    </row>
    <row r="2" spans="1:14" ht="39.75" customHeight="1" x14ac:dyDescent="0.25">
      <c r="A2" s="502" t="s">
        <v>418</v>
      </c>
      <c r="B2" s="316" t="s">
        <v>387</v>
      </c>
      <c r="C2" s="458" t="s">
        <v>481</v>
      </c>
      <c r="D2" s="459"/>
      <c r="E2" s="459"/>
      <c r="F2" s="459"/>
      <c r="G2" s="459"/>
      <c r="H2" s="459"/>
      <c r="I2" s="459"/>
      <c r="J2" s="459"/>
      <c r="K2" s="459"/>
      <c r="L2" s="459"/>
      <c r="M2" s="460"/>
      <c r="N2" s="45"/>
    </row>
    <row r="3" spans="1:14" ht="66" customHeight="1" x14ac:dyDescent="0.25">
      <c r="A3" s="503"/>
      <c r="B3" s="47" t="s">
        <v>420</v>
      </c>
      <c r="C3" s="470" t="s">
        <v>482</v>
      </c>
      <c r="D3" s="471"/>
      <c r="E3" s="471"/>
      <c r="F3" s="471"/>
      <c r="G3" s="471"/>
      <c r="H3" s="471"/>
      <c r="I3" s="471"/>
      <c r="J3" s="471"/>
      <c r="K3" s="471"/>
      <c r="L3" s="471"/>
      <c r="M3" s="472"/>
      <c r="N3" s="45"/>
    </row>
    <row r="4" spans="1:14" ht="36" customHeight="1" x14ac:dyDescent="0.25">
      <c r="A4" s="503"/>
      <c r="B4" s="48" t="s">
        <v>422</v>
      </c>
      <c r="C4" s="505" t="s">
        <v>474</v>
      </c>
      <c r="D4" s="506"/>
      <c r="E4" s="506"/>
      <c r="F4" s="506"/>
      <c r="G4" s="506"/>
      <c r="H4" s="506"/>
      <c r="I4" s="506"/>
      <c r="J4" s="506"/>
      <c r="K4" s="506"/>
      <c r="L4" s="506"/>
      <c r="M4" s="507"/>
    </row>
    <row r="5" spans="1:14" ht="40.5" customHeight="1" x14ac:dyDescent="0.25">
      <c r="A5" s="503"/>
      <c r="B5" s="52" t="s">
        <v>8</v>
      </c>
      <c r="C5" s="505" t="s">
        <v>266</v>
      </c>
      <c r="D5" s="506"/>
      <c r="E5" s="506"/>
      <c r="F5" s="506"/>
      <c r="G5" s="506"/>
      <c r="H5" s="506"/>
      <c r="I5" s="506"/>
      <c r="J5" s="506"/>
      <c r="K5" s="506"/>
      <c r="L5" s="506"/>
      <c r="M5" s="507"/>
    </row>
    <row r="6" spans="1:14" ht="18" x14ac:dyDescent="0.25">
      <c r="A6" s="503"/>
      <c r="B6" s="48" t="s">
        <v>425</v>
      </c>
      <c r="C6" s="49"/>
      <c r="D6" s="50"/>
      <c r="E6" s="50"/>
      <c r="F6" s="50"/>
      <c r="G6" s="50"/>
      <c r="H6" s="50"/>
      <c r="I6" s="50"/>
      <c r="J6" s="50"/>
      <c r="K6" s="50"/>
      <c r="L6" s="50"/>
      <c r="M6" s="51"/>
    </row>
    <row r="7" spans="1:14" ht="18" x14ac:dyDescent="0.25">
      <c r="A7" s="503"/>
      <c r="B7" s="52" t="s">
        <v>426</v>
      </c>
      <c r="C7" s="53" t="s">
        <v>427</v>
      </c>
      <c r="D7" s="54"/>
      <c r="E7" s="54"/>
      <c r="F7" s="54"/>
      <c r="G7" s="54"/>
      <c r="H7" s="55" t="s">
        <v>19</v>
      </c>
      <c r="I7" s="53" t="s">
        <v>116</v>
      </c>
      <c r="J7" s="54"/>
      <c r="K7" s="54"/>
      <c r="L7" s="54"/>
      <c r="M7" s="56"/>
      <c r="N7" s="45"/>
    </row>
    <row r="8" spans="1:14" ht="71.25" customHeight="1" x14ac:dyDescent="0.25">
      <c r="A8" s="504"/>
      <c r="B8" s="47" t="s">
        <v>428</v>
      </c>
      <c r="C8" s="458" t="s">
        <v>483</v>
      </c>
      <c r="D8" s="459"/>
      <c r="E8" s="459"/>
      <c r="F8" s="459"/>
      <c r="G8" s="459"/>
      <c r="H8" s="459"/>
      <c r="I8" s="459"/>
      <c r="J8" s="459"/>
      <c r="K8" s="459"/>
      <c r="L8" s="459"/>
      <c r="M8" s="460"/>
      <c r="N8" s="45"/>
    </row>
    <row r="9" spans="1:14" ht="18" x14ac:dyDescent="0.25">
      <c r="A9" s="486" t="s">
        <v>430</v>
      </c>
      <c r="B9" s="47" t="s">
        <v>27</v>
      </c>
      <c r="C9" s="488" t="s">
        <v>812</v>
      </c>
      <c r="D9" s="489"/>
      <c r="E9" s="489"/>
      <c r="F9" s="489"/>
      <c r="G9" s="489"/>
      <c r="H9" s="489"/>
      <c r="I9" s="489"/>
      <c r="J9" s="489"/>
      <c r="K9" s="489"/>
      <c r="L9" s="489"/>
      <c r="M9" s="490"/>
      <c r="N9" s="45"/>
    </row>
    <row r="10" spans="1:14" ht="22.5" customHeight="1" x14ac:dyDescent="0.25">
      <c r="A10" s="461"/>
      <c r="B10" s="491" t="s">
        <v>431</v>
      </c>
      <c r="C10" s="57"/>
      <c r="D10" s="58"/>
      <c r="E10" s="58"/>
      <c r="F10" s="58"/>
      <c r="G10" s="58"/>
      <c r="H10" s="58"/>
      <c r="I10" s="58"/>
      <c r="J10" s="58"/>
      <c r="K10" s="58"/>
      <c r="L10" s="58"/>
      <c r="M10" s="59"/>
      <c r="N10" s="45"/>
    </row>
    <row r="11" spans="1:14" ht="11.25" customHeight="1" x14ac:dyDescent="0.25">
      <c r="A11" s="461"/>
      <c r="B11" s="463"/>
      <c r="C11" s="60"/>
      <c r="D11" s="61"/>
      <c r="E11" s="326"/>
      <c r="F11" s="61"/>
      <c r="G11" s="326"/>
      <c r="H11" s="61"/>
      <c r="I11" s="326"/>
      <c r="J11" s="61"/>
      <c r="K11" s="326"/>
      <c r="L11" s="326"/>
      <c r="M11" s="62"/>
      <c r="N11" s="45"/>
    </row>
    <row r="12" spans="1:14" ht="18" x14ac:dyDescent="0.25">
      <c r="A12" s="461"/>
      <c r="B12" s="463"/>
      <c r="C12" s="63" t="s">
        <v>432</v>
      </c>
      <c r="D12" s="64"/>
      <c r="E12" s="65" t="s">
        <v>433</v>
      </c>
      <c r="F12" s="64"/>
      <c r="G12" s="65" t="s">
        <v>434</v>
      </c>
      <c r="H12" s="64"/>
      <c r="I12" s="65" t="s">
        <v>435</v>
      </c>
      <c r="J12" s="64"/>
      <c r="K12" s="65" t="s">
        <v>436</v>
      </c>
      <c r="L12" s="66"/>
      <c r="M12" s="67"/>
      <c r="N12" s="45"/>
    </row>
    <row r="13" spans="1:14" ht="18" x14ac:dyDescent="0.25">
      <c r="A13" s="461"/>
      <c r="B13" s="463"/>
      <c r="C13" s="63" t="s">
        <v>437</v>
      </c>
      <c r="D13" s="68"/>
      <c r="E13" s="65" t="s">
        <v>438</v>
      </c>
      <c r="F13" s="68"/>
      <c r="G13" s="65" t="s">
        <v>439</v>
      </c>
      <c r="H13" s="68"/>
      <c r="I13" s="65" t="s">
        <v>440</v>
      </c>
      <c r="J13" s="308" t="s">
        <v>441</v>
      </c>
      <c r="K13" s="65" t="s">
        <v>442</v>
      </c>
      <c r="L13" s="66"/>
      <c r="M13" s="67"/>
      <c r="N13" s="45"/>
    </row>
    <row r="14" spans="1:14" ht="18.75" x14ac:dyDescent="0.3">
      <c r="A14" s="461"/>
      <c r="B14" s="463"/>
      <c r="C14" s="63" t="s">
        <v>443</v>
      </c>
      <c r="D14" s="68"/>
      <c r="E14" s="65" t="s">
        <v>444</v>
      </c>
      <c r="F14" s="492"/>
      <c r="G14" s="492"/>
      <c r="H14" s="492"/>
      <c r="I14" s="492"/>
      <c r="J14" s="492"/>
      <c r="K14" s="492"/>
      <c r="L14" s="492"/>
      <c r="M14" s="493"/>
      <c r="N14" s="45"/>
    </row>
    <row r="15" spans="1:14" ht="18" x14ac:dyDescent="0.25">
      <c r="A15" s="461"/>
      <c r="B15" s="464"/>
      <c r="C15" s="494"/>
      <c r="D15" s="495"/>
      <c r="E15" s="495"/>
      <c r="F15" s="495"/>
      <c r="G15" s="495"/>
      <c r="H15" s="495"/>
      <c r="I15" s="495"/>
      <c r="J15" s="495"/>
      <c r="K15" s="495"/>
      <c r="L15" s="495"/>
      <c r="M15" s="496"/>
      <c r="N15" s="45"/>
    </row>
    <row r="16" spans="1:14" ht="13.5" customHeight="1" x14ac:dyDescent="0.25">
      <c r="A16" s="461"/>
      <c r="B16" s="463" t="s">
        <v>445</v>
      </c>
      <c r="C16" s="69"/>
      <c r="D16" s="322"/>
      <c r="E16" s="322"/>
      <c r="F16" s="322"/>
      <c r="G16" s="322"/>
      <c r="H16" s="322"/>
      <c r="I16" s="322"/>
      <c r="J16" s="322"/>
      <c r="K16" s="322"/>
      <c r="L16" s="322"/>
      <c r="M16" s="70"/>
      <c r="N16" s="45"/>
    </row>
    <row r="17" spans="1:14" ht="22.5" customHeight="1" x14ac:dyDescent="0.25">
      <c r="A17" s="461"/>
      <c r="B17" s="463"/>
      <c r="C17" s="71" t="s">
        <v>446</v>
      </c>
      <c r="D17" s="309">
        <v>0.23899999999999999</v>
      </c>
      <c r="E17" s="322"/>
      <c r="F17" s="73" t="s">
        <v>447</v>
      </c>
      <c r="G17" s="68">
        <v>2019</v>
      </c>
      <c r="H17" s="322"/>
      <c r="I17" s="73" t="s">
        <v>448</v>
      </c>
      <c r="J17" s="523" t="s">
        <v>449</v>
      </c>
      <c r="K17" s="524"/>
      <c r="L17" s="525"/>
      <c r="M17" s="70"/>
      <c r="N17" s="45"/>
    </row>
    <row r="18" spans="1:14" ht="18" x14ac:dyDescent="0.25">
      <c r="A18" s="461"/>
      <c r="B18" s="464"/>
      <c r="C18" s="494"/>
      <c r="D18" s="495"/>
      <c r="E18" s="495"/>
      <c r="F18" s="495"/>
      <c r="G18" s="495"/>
      <c r="H18" s="495"/>
      <c r="I18" s="495"/>
      <c r="J18" s="495"/>
      <c r="K18" s="495"/>
      <c r="L18" s="495"/>
      <c r="M18" s="496"/>
      <c r="N18" s="45"/>
    </row>
    <row r="19" spans="1:14" ht="18" x14ac:dyDescent="0.25">
      <c r="A19" s="461"/>
      <c r="B19" s="463" t="s">
        <v>450</v>
      </c>
      <c r="C19" s="317"/>
      <c r="D19" s="324"/>
      <c r="E19" s="324"/>
      <c r="F19" s="324"/>
      <c r="G19" s="324"/>
      <c r="H19" s="324"/>
      <c r="I19" s="324"/>
      <c r="J19" s="324"/>
      <c r="K19" s="324"/>
      <c r="L19" s="324"/>
      <c r="M19" s="74"/>
      <c r="N19" s="45"/>
    </row>
    <row r="20" spans="1:14" ht="18" x14ac:dyDescent="0.25">
      <c r="A20" s="461"/>
      <c r="B20" s="463"/>
      <c r="C20" s="75"/>
      <c r="D20" s="76">
        <v>2022</v>
      </c>
      <c r="E20" s="76"/>
      <c r="F20" s="76">
        <v>2023</v>
      </c>
      <c r="G20" s="76"/>
      <c r="H20" s="348">
        <v>2024</v>
      </c>
      <c r="I20" s="348"/>
      <c r="J20" s="348">
        <v>2025</v>
      </c>
      <c r="K20" s="76"/>
      <c r="L20" s="76" t="s">
        <v>455</v>
      </c>
      <c r="M20" s="62"/>
      <c r="N20" s="45"/>
    </row>
    <row r="21" spans="1:14" ht="18" x14ac:dyDescent="0.25">
      <c r="A21" s="461"/>
      <c r="B21" s="463"/>
      <c r="C21" s="75"/>
      <c r="D21" s="526">
        <v>0.25</v>
      </c>
      <c r="E21" s="526"/>
      <c r="F21" s="526">
        <v>0.3</v>
      </c>
      <c r="G21" s="526"/>
      <c r="H21" s="526">
        <v>0.35</v>
      </c>
      <c r="I21" s="526"/>
      <c r="J21" s="526">
        <v>0.4</v>
      </c>
      <c r="K21" s="526"/>
      <c r="L21" s="326"/>
      <c r="M21" s="62"/>
      <c r="N21" s="45"/>
    </row>
    <row r="22" spans="1:14" ht="18.75" x14ac:dyDescent="0.3">
      <c r="A22" s="461"/>
      <c r="B22" s="463"/>
      <c r="C22" s="75"/>
      <c r="D22" s="325"/>
      <c r="E22" s="326"/>
      <c r="F22" s="326"/>
      <c r="G22" s="84"/>
      <c r="H22" s="326"/>
      <c r="I22" s="85"/>
      <c r="J22" s="85"/>
      <c r="K22" s="326"/>
      <c r="L22" s="326"/>
      <c r="M22" s="62"/>
      <c r="N22" s="45"/>
    </row>
    <row r="23" spans="1:14" ht="36" x14ac:dyDescent="0.25">
      <c r="A23" s="461"/>
      <c r="B23" s="47" t="s">
        <v>456</v>
      </c>
      <c r="C23" s="520" t="s">
        <v>813</v>
      </c>
      <c r="D23" s="521"/>
      <c r="E23" s="521"/>
      <c r="F23" s="521"/>
      <c r="G23" s="521"/>
      <c r="H23" s="521"/>
      <c r="I23" s="521"/>
      <c r="J23" s="521"/>
      <c r="K23" s="521"/>
      <c r="L23" s="521"/>
      <c r="M23" s="522"/>
      <c r="N23" s="45"/>
    </row>
    <row r="24" spans="1:14" ht="53.25" customHeight="1" x14ac:dyDescent="0.25">
      <c r="A24" s="461"/>
      <c r="B24" s="47" t="s">
        <v>457</v>
      </c>
      <c r="C24" s="520" t="s">
        <v>449</v>
      </c>
      <c r="D24" s="521"/>
      <c r="E24" s="521"/>
      <c r="F24" s="521"/>
      <c r="G24" s="521"/>
      <c r="H24" s="521"/>
      <c r="I24" s="521"/>
      <c r="J24" s="521"/>
      <c r="K24" s="521"/>
      <c r="L24" s="521"/>
      <c r="M24" s="522"/>
      <c r="N24" s="45"/>
    </row>
    <row r="25" spans="1:14" ht="18.75" customHeight="1" x14ac:dyDescent="0.25">
      <c r="A25" s="461"/>
      <c r="B25" s="47" t="s">
        <v>458</v>
      </c>
      <c r="C25" s="520">
        <v>90</v>
      </c>
      <c r="D25" s="521"/>
      <c r="E25" s="521"/>
      <c r="F25" s="521"/>
      <c r="G25" s="521"/>
      <c r="H25" s="521"/>
      <c r="I25" s="521"/>
      <c r="J25" s="521"/>
      <c r="K25" s="521"/>
      <c r="L25" s="521"/>
      <c r="M25" s="522"/>
      <c r="N25" s="45"/>
    </row>
    <row r="26" spans="1:14" ht="18" x14ac:dyDescent="0.25">
      <c r="A26" s="487"/>
      <c r="B26" s="47" t="s">
        <v>459</v>
      </c>
      <c r="C26" s="520">
        <v>2019</v>
      </c>
      <c r="D26" s="521"/>
      <c r="E26" s="521"/>
      <c r="F26" s="521"/>
      <c r="G26" s="521"/>
      <c r="H26" s="521"/>
      <c r="I26" s="521"/>
      <c r="J26" s="521"/>
      <c r="K26" s="521"/>
      <c r="L26" s="521"/>
      <c r="M26" s="522"/>
      <c r="N26" s="45"/>
    </row>
    <row r="27" spans="1:14" ht="18" x14ac:dyDescent="0.25">
      <c r="A27" s="461" t="s">
        <v>460</v>
      </c>
      <c r="B27" s="463" t="s">
        <v>461</v>
      </c>
      <c r="C27" s="86"/>
      <c r="D27" s="323"/>
      <c r="E27" s="323"/>
      <c r="F27" s="323"/>
      <c r="G27" s="323"/>
      <c r="H27" s="323"/>
      <c r="I27" s="323"/>
      <c r="J27" s="323"/>
      <c r="K27" s="323"/>
      <c r="L27" s="323"/>
      <c r="M27" s="87"/>
      <c r="N27" s="45"/>
    </row>
    <row r="28" spans="1:14" ht="18" x14ac:dyDescent="0.25">
      <c r="A28" s="461"/>
      <c r="B28" s="463"/>
      <c r="C28" s="323"/>
      <c r="D28" s="76" t="s">
        <v>451</v>
      </c>
      <c r="E28" s="76"/>
      <c r="F28" s="76" t="s">
        <v>452</v>
      </c>
      <c r="G28" s="76"/>
      <c r="H28" s="76" t="s">
        <v>453</v>
      </c>
      <c r="I28" s="76"/>
      <c r="J28" s="76" t="s">
        <v>454</v>
      </c>
      <c r="K28" s="76"/>
      <c r="L28" s="323"/>
      <c r="M28" s="87"/>
      <c r="N28" s="45"/>
    </row>
    <row r="29" spans="1:14" ht="36" x14ac:dyDescent="0.25">
      <c r="A29" s="461"/>
      <c r="B29" s="463"/>
      <c r="D29" s="88" t="s">
        <v>462</v>
      </c>
      <c r="E29" s="89" t="s">
        <v>463</v>
      </c>
      <c r="F29" s="88" t="s">
        <v>462</v>
      </c>
      <c r="G29" s="89" t="s">
        <v>463</v>
      </c>
      <c r="H29" s="88" t="s">
        <v>462</v>
      </c>
      <c r="I29" s="89" t="s">
        <v>463</v>
      </c>
      <c r="J29" s="88" t="s">
        <v>462</v>
      </c>
      <c r="K29" s="88" t="s">
        <v>463</v>
      </c>
      <c r="L29" s="76"/>
      <c r="M29" s="62"/>
      <c r="N29" s="45"/>
    </row>
    <row r="30" spans="1:14" ht="18.75" x14ac:dyDescent="0.3">
      <c r="A30" s="461"/>
      <c r="B30" s="463"/>
      <c r="C30" s="84" t="s">
        <v>461</v>
      </c>
      <c r="D30" s="90"/>
      <c r="E30" s="90"/>
      <c r="F30" s="91"/>
      <c r="G30" s="90"/>
      <c r="H30" s="92"/>
      <c r="I30" s="93"/>
      <c r="J30" s="93"/>
      <c r="K30" s="90"/>
      <c r="L30" s="326"/>
      <c r="M30" s="62"/>
      <c r="N30" s="45"/>
    </row>
    <row r="31" spans="1:14" ht="18" x14ac:dyDescent="0.25">
      <c r="A31" s="461"/>
      <c r="B31" s="463"/>
      <c r="C31" s="84" t="s">
        <v>50</v>
      </c>
      <c r="D31" s="90"/>
      <c r="E31" s="90"/>
      <c r="F31" s="90"/>
      <c r="G31" s="90"/>
      <c r="H31" s="90"/>
      <c r="I31" s="90"/>
      <c r="J31" s="90"/>
      <c r="K31" s="90"/>
      <c r="L31" s="326"/>
      <c r="M31" s="62"/>
      <c r="N31" s="45"/>
    </row>
    <row r="32" spans="1:14" ht="18" x14ac:dyDescent="0.25">
      <c r="A32" s="461"/>
      <c r="B32" s="463"/>
      <c r="C32" s="84"/>
      <c r="D32" s="61"/>
      <c r="E32" s="61"/>
      <c r="F32" s="61"/>
      <c r="G32" s="61"/>
      <c r="H32" s="61"/>
      <c r="I32" s="61"/>
      <c r="J32" s="61"/>
      <c r="K32" s="61"/>
      <c r="L32" s="326"/>
      <c r="M32" s="62"/>
      <c r="N32" s="45"/>
    </row>
    <row r="33" spans="1:14" ht="21.75" customHeight="1" x14ac:dyDescent="0.25">
      <c r="A33" s="461"/>
      <c r="B33" s="463"/>
      <c r="C33" s="324" t="s">
        <v>464</v>
      </c>
      <c r="D33" s="90"/>
      <c r="E33" s="90"/>
      <c r="F33" s="90"/>
      <c r="G33" s="90"/>
      <c r="H33" s="90"/>
      <c r="I33" s="90"/>
      <c r="J33" s="90"/>
      <c r="K33" s="90"/>
      <c r="L33" s="326"/>
      <c r="M33" s="62"/>
      <c r="N33" s="45"/>
    </row>
    <row r="34" spans="1:14" ht="18" x14ac:dyDescent="0.25">
      <c r="A34" s="461"/>
      <c r="B34" s="464"/>
      <c r="C34" s="94"/>
      <c r="D34" s="61"/>
      <c r="E34" s="61"/>
      <c r="F34" s="61"/>
      <c r="G34" s="61"/>
      <c r="H34" s="61"/>
      <c r="I34" s="61"/>
      <c r="J34" s="61"/>
      <c r="K34" s="61"/>
      <c r="L34" s="61"/>
      <c r="M34" s="95"/>
      <c r="N34" s="45"/>
    </row>
    <row r="35" spans="1:14" ht="18" x14ac:dyDescent="0.25">
      <c r="A35" s="461"/>
      <c r="B35" s="465" t="s">
        <v>465</v>
      </c>
      <c r="C35" s="468" t="s">
        <v>466</v>
      </c>
      <c r="D35" s="469"/>
      <c r="E35" s="470" t="s">
        <v>816</v>
      </c>
      <c r="F35" s="471"/>
      <c r="G35" s="471"/>
      <c r="H35" s="471"/>
      <c r="I35" s="471"/>
      <c r="J35" s="471"/>
      <c r="K35" s="471"/>
      <c r="L35" s="471"/>
      <c r="M35" s="472"/>
      <c r="N35" s="45"/>
    </row>
    <row r="36" spans="1:14" ht="18" customHeight="1" x14ac:dyDescent="0.25">
      <c r="A36" s="461"/>
      <c r="B36" s="466"/>
      <c r="C36" s="473" t="s">
        <v>467</v>
      </c>
      <c r="D36" s="474"/>
      <c r="E36" s="475" t="s">
        <v>818</v>
      </c>
      <c r="F36" s="475"/>
      <c r="G36" s="475"/>
      <c r="H36" s="475"/>
      <c r="I36" s="475"/>
      <c r="J36" s="475"/>
      <c r="K36" s="475"/>
      <c r="L36" s="476"/>
      <c r="M36" s="477"/>
      <c r="N36" s="45"/>
    </row>
    <row r="37" spans="1:14" ht="18" customHeight="1" x14ac:dyDescent="0.25">
      <c r="A37" s="461"/>
      <c r="B37" s="466"/>
      <c r="C37" s="317" t="s">
        <v>468</v>
      </c>
      <c r="D37" s="318"/>
      <c r="E37" s="475" t="s">
        <v>360</v>
      </c>
      <c r="F37" s="475"/>
      <c r="G37" s="475"/>
      <c r="H37" s="475"/>
      <c r="I37" s="475"/>
      <c r="J37" s="475"/>
      <c r="K37" s="475"/>
      <c r="L37" s="476"/>
      <c r="M37" s="477"/>
      <c r="N37" s="45"/>
    </row>
    <row r="38" spans="1:14" ht="18" customHeight="1" x14ac:dyDescent="0.25">
      <c r="A38" s="461"/>
      <c r="B38" s="466"/>
      <c r="C38" s="478" t="s">
        <v>469</v>
      </c>
      <c r="D38" s="479"/>
      <c r="E38" s="475" t="s">
        <v>817</v>
      </c>
      <c r="F38" s="475"/>
      <c r="G38" s="475"/>
      <c r="H38" s="475"/>
      <c r="I38" s="475"/>
      <c r="J38" s="475"/>
      <c r="K38" s="475"/>
      <c r="L38" s="476"/>
      <c r="M38" s="477"/>
      <c r="N38" s="45"/>
    </row>
    <row r="39" spans="1:14" ht="18" customHeight="1" x14ac:dyDescent="0.25">
      <c r="A39" s="461"/>
      <c r="B39" s="466"/>
      <c r="C39" s="473" t="s">
        <v>470</v>
      </c>
      <c r="D39" s="474"/>
      <c r="E39" s="480" t="s">
        <v>819</v>
      </c>
      <c r="F39" s="481"/>
      <c r="G39" s="481"/>
      <c r="H39" s="481"/>
      <c r="I39" s="481"/>
      <c r="J39" s="481"/>
      <c r="K39" s="481"/>
      <c r="L39" s="482"/>
      <c r="M39" s="483"/>
      <c r="N39" s="45"/>
    </row>
    <row r="40" spans="1:14" ht="18" customHeight="1" thickBot="1" x14ac:dyDescent="0.3">
      <c r="A40" s="462"/>
      <c r="B40" s="467"/>
      <c r="C40" s="484" t="s">
        <v>471</v>
      </c>
      <c r="D40" s="485"/>
      <c r="E40" s="475" t="s">
        <v>820</v>
      </c>
      <c r="F40" s="475"/>
      <c r="G40" s="475"/>
      <c r="H40" s="475"/>
      <c r="I40" s="475"/>
      <c r="J40" s="475"/>
      <c r="K40" s="475"/>
      <c r="L40" s="476"/>
      <c r="M40" s="477"/>
      <c r="N40" s="45"/>
    </row>
    <row r="41" spans="1:14" ht="39.75" customHeight="1" thickBot="1" x14ac:dyDescent="0.3">
      <c r="A41" s="96" t="s">
        <v>472</v>
      </c>
      <c r="B41" s="97"/>
      <c r="C41" s="455"/>
      <c r="D41" s="456"/>
      <c r="E41" s="456"/>
      <c r="F41" s="456"/>
      <c r="G41" s="456"/>
      <c r="H41" s="456"/>
      <c r="I41" s="456"/>
      <c r="J41" s="456"/>
      <c r="K41" s="456"/>
      <c r="L41" s="456"/>
      <c r="M41" s="457"/>
      <c r="N41" s="45"/>
    </row>
  </sheetData>
  <mergeCells count="38">
    <mergeCell ref="A2:A8"/>
    <mergeCell ref="C2:M2"/>
    <mergeCell ref="C3:M3"/>
    <mergeCell ref="C4:M4"/>
    <mergeCell ref="C5:M5"/>
    <mergeCell ref="C8:M8"/>
    <mergeCell ref="C25:M25"/>
    <mergeCell ref="A9:A26"/>
    <mergeCell ref="C9:M9"/>
    <mergeCell ref="B10:B15"/>
    <mergeCell ref="F14:M14"/>
    <mergeCell ref="C15:M15"/>
    <mergeCell ref="B16:B18"/>
    <mergeCell ref="J17:L17"/>
    <mergeCell ref="C18:M18"/>
    <mergeCell ref="B19:B22"/>
    <mergeCell ref="D21:E21"/>
    <mergeCell ref="F21:G21"/>
    <mergeCell ref="H21:I21"/>
    <mergeCell ref="J21:K21"/>
    <mergeCell ref="C23:M23"/>
    <mergeCell ref="C24:M24"/>
    <mergeCell ref="C41:M41"/>
    <mergeCell ref="C26:M26"/>
    <mergeCell ref="A27:A40"/>
    <mergeCell ref="B27:B34"/>
    <mergeCell ref="B35:B40"/>
    <mergeCell ref="C35:D35"/>
    <mergeCell ref="E35:M35"/>
    <mergeCell ref="C36:D36"/>
    <mergeCell ref="E36:M36"/>
    <mergeCell ref="E37:M37"/>
    <mergeCell ref="C38:D38"/>
    <mergeCell ref="E38:M38"/>
    <mergeCell ref="C39:D39"/>
    <mergeCell ref="E39:M39"/>
    <mergeCell ref="C40:D40"/>
    <mergeCell ref="E40:M40"/>
  </mergeCells>
  <dataValidations count="1">
    <dataValidation allowBlank="1" showInputMessage="1" showErrorMessage="1" prompt="Escriba el año de la línea de base." sqref="D21 J21 F21 H21" xr:uid="{0AECECD3-C7FB-42A6-A636-01432A6389CF}"/>
  </dataValidations>
  <hyperlinks>
    <hyperlink ref="E39" r:id="rId1" xr:uid="{7CB6ACD3-CA38-45D8-A19F-F1664DE9963B}"/>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6D595-08F2-4D49-A653-8DB85F9A2E91}">
  <dimension ref="A1:N41"/>
  <sheetViews>
    <sheetView showGridLines="0" zoomScale="70" zoomScaleNormal="70" workbookViewId="0">
      <selection activeCell="B2" sqref="B2"/>
    </sheetView>
  </sheetViews>
  <sheetFormatPr baseColWidth="10" defaultColWidth="10.85546875" defaultRowHeight="15" x14ac:dyDescent="0.25"/>
  <cols>
    <col min="1" max="1" width="20.5703125" style="46" customWidth="1"/>
    <col min="2" max="2" width="28.140625" style="46" customWidth="1"/>
    <col min="3" max="3" width="19.42578125" style="46" customWidth="1"/>
    <col min="4" max="4" width="15" style="46" customWidth="1"/>
    <col min="5" max="5" width="15.42578125" style="46" customWidth="1"/>
    <col min="6" max="6" width="12.42578125" style="46" customWidth="1"/>
    <col min="7" max="7" width="13.28515625" style="46" customWidth="1"/>
    <col min="8" max="8" width="18.28515625" style="46" customWidth="1"/>
    <col min="9" max="9" width="12.28515625" style="46" customWidth="1"/>
    <col min="10" max="10" width="12" style="46" customWidth="1"/>
    <col min="11" max="12" width="13.28515625" style="46" customWidth="1"/>
    <col min="13" max="13" width="4.42578125" style="46" customWidth="1"/>
    <col min="14" max="14" width="4" style="46" customWidth="1"/>
    <col min="15" max="16384" width="10.85546875" style="46"/>
  </cols>
  <sheetData>
    <row r="1" spans="1:14" ht="45.2" customHeight="1" x14ac:dyDescent="0.25">
      <c r="A1" s="41"/>
      <c r="B1" s="42" t="s">
        <v>821</v>
      </c>
      <c r="C1" s="43"/>
      <c r="D1" s="43"/>
      <c r="E1" s="43"/>
      <c r="F1" s="43"/>
      <c r="G1" s="43"/>
      <c r="H1" s="43"/>
      <c r="I1" s="43"/>
      <c r="J1" s="43"/>
      <c r="K1" s="43"/>
      <c r="L1" s="43"/>
      <c r="M1" s="44"/>
      <c r="N1" s="45"/>
    </row>
    <row r="2" spans="1:14" ht="39.75" customHeight="1" x14ac:dyDescent="0.25">
      <c r="A2" s="502" t="s">
        <v>418</v>
      </c>
      <c r="B2" s="316" t="s">
        <v>387</v>
      </c>
      <c r="C2" s="458" t="s">
        <v>484</v>
      </c>
      <c r="D2" s="459"/>
      <c r="E2" s="459"/>
      <c r="F2" s="459"/>
      <c r="G2" s="459"/>
      <c r="H2" s="459"/>
      <c r="I2" s="459"/>
      <c r="J2" s="459"/>
      <c r="K2" s="459"/>
      <c r="L2" s="459"/>
      <c r="M2" s="460"/>
      <c r="N2" s="45"/>
    </row>
    <row r="3" spans="1:14" ht="66" customHeight="1" x14ac:dyDescent="0.25">
      <c r="A3" s="503"/>
      <c r="B3" s="47" t="s">
        <v>420</v>
      </c>
      <c r="C3" s="470" t="s">
        <v>485</v>
      </c>
      <c r="D3" s="471"/>
      <c r="E3" s="471"/>
      <c r="F3" s="471"/>
      <c r="G3" s="471"/>
      <c r="H3" s="471"/>
      <c r="I3" s="471"/>
      <c r="J3" s="471"/>
      <c r="K3" s="471"/>
      <c r="L3" s="471"/>
      <c r="M3" s="472"/>
      <c r="N3" s="45"/>
    </row>
    <row r="4" spans="1:14" ht="36" customHeight="1" x14ac:dyDescent="0.25">
      <c r="A4" s="503"/>
      <c r="B4" s="48" t="s">
        <v>422</v>
      </c>
      <c r="C4" s="527" t="s">
        <v>474</v>
      </c>
      <c r="D4" s="528"/>
      <c r="E4" s="528"/>
      <c r="F4" s="528"/>
      <c r="G4" s="528"/>
      <c r="H4" s="528"/>
      <c r="I4" s="528"/>
      <c r="J4" s="528"/>
      <c r="K4" s="528"/>
      <c r="L4" s="528"/>
      <c r="M4" s="529"/>
    </row>
    <row r="5" spans="1:14" ht="45.2" customHeight="1" x14ac:dyDescent="0.25">
      <c r="A5" s="503"/>
      <c r="B5" s="52" t="s">
        <v>8</v>
      </c>
      <c r="C5" s="505" t="s">
        <v>307</v>
      </c>
      <c r="D5" s="506"/>
      <c r="E5" s="506"/>
      <c r="F5" s="506"/>
      <c r="G5" s="506"/>
      <c r="H5" s="506"/>
      <c r="I5" s="506"/>
      <c r="J5" s="506"/>
      <c r="K5" s="506"/>
      <c r="L5" s="506"/>
      <c r="M5" s="507"/>
    </row>
    <row r="6" spans="1:14" ht="18" x14ac:dyDescent="0.25">
      <c r="A6" s="503"/>
      <c r="B6" s="48" t="s">
        <v>425</v>
      </c>
      <c r="C6" s="49"/>
      <c r="D6" s="50"/>
      <c r="E6" s="50"/>
      <c r="F6" s="50"/>
      <c r="G6" s="50"/>
      <c r="H6" s="50"/>
      <c r="I6" s="50"/>
      <c r="J6" s="50"/>
      <c r="K6" s="50"/>
      <c r="L6" s="50"/>
      <c r="M6" s="51"/>
    </row>
    <row r="7" spans="1:14" ht="18" x14ac:dyDescent="0.25">
      <c r="A7" s="503"/>
      <c r="B7" s="52" t="s">
        <v>426</v>
      </c>
      <c r="C7" s="530" t="s">
        <v>486</v>
      </c>
      <c r="D7" s="531"/>
      <c r="E7" s="531"/>
      <c r="F7" s="531"/>
      <c r="G7" s="532"/>
      <c r="H7" s="55" t="s">
        <v>19</v>
      </c>
      <c r="I7" s="53" t="s">
        <v>360</v>
      </c>
      <c r="J7" s="54"/>
      <c r="K7" s="54"/>
      <c r="L7" s="54"/>
      <c r="M7" s="56"/>
      <c r="N7" s="45"/>
    </row>
    <row r="8" spans="1:14" ht="71.25" customHeight="1" x14ac:dyDescent="0.25">
      <c r="A8" s="504"/>
      <c r="B8" s="47" t="s">
        <v>428</v>
      </c>
      <c r="C8" s="458" t="s">
        <v>416</v>
      </c>
      <c r="D8" s="459"/>
      <c r="E8" s="459"/>
      <c r="F8" s="459"/>
      <c r="G8" s="459"/>
      <c r="H8" s="459"/>
      <c r="I8" s="459"/>
      <c r="J8" s="459"/>
      <c r="K8" s="459"/>
      <c r="L8" s="459"/>
      <c r="M8" s="460"/>
      <c r="N8" s="45"/>
    </row>
    <row r="9" spans="1:14" ht="36.75" customHeight="1" x14ac:dyDescent="0.25">
      <c r="A9" s="486" t="s">
        <v>430</v>
      </c>
      <c r="B9" s="47" t="s">
        <v>27</v>
      </c>
      <c r="C9" s="488" t="s">
        <v>487</v>
      </c>
      <c r="D9" s="489"/>
      <c r="E9" s="489"/>
      <c r="F9" s="489"/>
      <c r="G9" s="489"/>
      <c r="H9" s="489"/>
      <c r="I9" s="489"/>
      <c r="J9" s="489"/>
      <c r="K9" s="489"/>
      <c r="L9" s="489"/>
      <c r="M9" s="490"/>
      <c r="N9" s="45"/>
    </row>
    <row r="10" spans="1:14" ht="22.5" customHeight="1" x14ac:dyDescent="0.25">
      <c r="A10" s="461"/>
      <c r="B10" s="491" t="s">
        <v>431</v>
      </c>
      <c r="C10" s="57"/>
      <c r="D10" s="58"/>
      <c r="E10" s="58"/>
      <c r="F10" s="58"/>
      <c r="G10" s="58"/>
      <c r="H10" s="58"/>
      <c r="I10" s="58"/>
      <c r="J10" s="58"/>
      <c r="K10" s="58"/>
      <c r="L10" s="58"/>
      <c r="M10" s="59"/>
      <c r="N10" s="45"/>
    </row>
    <row r="11" spans="1:14" ht="11.25" customHeight="1" x14ac:dyDescent="0.25">
      <c r="A11" s="461"/>
      <c r="B11" s="463"/>
      <c r="C11" s="60"/>
      <c r="D11" s="61"/>
      <c r="E11" s="326"/>
      <c r="F11" s="61"/>
      <c r="G11" s="326"/>
      <c r="H11" s="61"/>
      <c r="I11" s="326"/>
      <c r="J11" s="61"/>
      <c r="K11" s="326"/>
      <c r="L11" s="326"/>
      <c r="M11" s="62"/>
      <c r="N11" s="45"/>
    </row>
    <row r="12" spans="1:14" ht="18" x14ac:dyDescent="0.25">
      <c r="A12" s="461"/>
      <c r="B12" s="463"/>
      <c r="C12" s="63" t="s">
        <v>432</v>
      </c>
      <c r="D12" s="64"/>
      <c r="E12" s="65" t="s">
        <v>433</v>
      </c>
      <c r="F12" s="64"/>
      <c r="G12" s="65" t="s">
        <v>434</v>
      </c>
      <c r="H12" s="64"/>
      <c r="I12" s="65" t="s">
        <v>435</v>
      </c>
      <c r="J12" s="64"/>
      <c r="K12" s="65" t="s">
        <v>436</v>
      </c>
      <c r="L12" s="66"/>
      <c r="M12" s="67"/>
      <c r="N12" s="45"/>
    </row>
    <row r="13" spans="1:14" ht="18" x14ac:dyDescent="0.25">
      <c r="A13" s="461"/>
      <c r="B13" s="463"/>
      <c r="C13" s="63" t="s">
        <v>437</v>
      </c>
      <c r="D13" s="68"/>
      <c r="E13" s="65" t="s">
        <v>438</v>
      </c>
      <c r="F13" s="68"/>
      <c r="G13" s="65" t="s">
        <v>439</v>
      </c>
      <c r="H13" s="68"/>
      <c r="I13" s="65" t="s">
        <v>440</v>
      </c>
      <c r="J13" s="308" t="s">
        <v>441</v>
      </c>
      <c r="K13" s="65" t="s">
        <v>442</v>
      </c>
      <c r="L13" s="66"/>
      <c r="M13" s="67"/>
      <c r="N13" s="45"/>
    </row>
    <row r="14" spans="1:14" ht="18.75" x14ac:dyDescent="0.3">
      <c r="A14" s="461"/>
      <c r="B14" s="463"/>
      <c r="C14" s="63" t="s">
        <v>443</v>
      </c>
      <c r="D14" s="68"/>
      <c r="E14" s="65" t="s">
        <v>444</v>
      </c>
      <c r="F14" s="492"/>
      <c r="G14" s="492"/>
      <c r="H14" s="492"/>
      <c r="I14" s="492"/>
      <c r="J14" s="492"/>
      <c r="K14" s="492"/>
      <c r="L14" s="492"/>
      <c r="M14" s="493"/>
      <c r="N14" s="45"/>
    </row>
    <row r="15" spans="1:14" ht="18" x14ac:dyDescent="0.25">
      <c r="A15" s="461"/>
      <c r="B15" s="464"/>
      <c r="C15" s="494"/>
      <c r="D15" s="495"/>
      <c r="E15" s="495"/>
      <c r="F15" s="495"/>
      <c r="G15" s="495"/>
      <c r="H15" s="495"/>
      <c r="I15" s="495"/>
      <c r="J15" s="495"/>
      <c r="K15" s="495"/>
      <c r="L15" s="495"/>
      <c r="M15" s="496"/>
      <c r="N15" s="45"/>
    </row>
    <row r="16" spans="1:14" ht="13.5" customHeight="1" x14ac:dyDescent="0.25">
      <c r="A16" s="461"/>
      <c r="B16" s="463" t="s">
        <v>445</v>
      </c>
      <c r="C16" s="69"/>
      <c r="D16" s="322"/>
      <c r="E16" s="322"/>
      <c r="F16" s="322"/>
      <c r="G16" s="322"/>
      <c r="H16" s="322"/>
      <c r="I16" s="322"/>
      <c r="J16" s="322"/>
      <c r="K16" s="322"/>
      <c r="L16" s="322"/>
      <c r="M16" s="70"/>
      <c r="N16" s="45"/>
    </row>
    <row r="17" spans="1:14" ht="37.700000000000003" customHeight="1" x14ac:dyDescent="0.25">
      <c r="A17" s="461"/>
      <c r="B17" s="463"/>
      <c r="C17" s="71" t="s">
        <v>446</v>
      </c>
      <c r="D17" s="312">
        <v>0.47</v>
      </c>
      <c r="E17" s="322"/>
      <c r="F17" s="73" t="s">
        <v>447</v>
      </c>
      <c r="G17" s="68">
        <v>2020</v>
      </c>
      <c r="H17" s="322"/>
      <c r="I17" s="73" t="s">
        <v>448</v>
      </c>
      <c r="J17" s="523" t="s">
        <v>488</v>
      </c>
      <c r="K17" s="524"/>
      <c r="L17" s="525"/>
      <c r="M17" s="70"/>
      <c r="N17" s="45"/>
    </row>
    <row r="18" spans="1:14" ht="18" x14ac:dyDescent="0.25">
      <c r="A18" s="461"/>
      <c r="B18" s="464"/>
      <c r="C18" s="494"/>
      <c r="D18" s="495"/>
      <c r="E18" s="495"/>
      <c r="F18" s="495"/>
      <c r="G18" s="495"/>
      <c r="H18" s="495"/>
      <c r="I18" s="495"/>
      <c r="J18" s="495"/>
      <c r="K18" s="495"/>
      <c r="L18" s="495"/>
      <c r="M18" s="496"/>
      <c r="N18" s="45"/>
    </row>
    <row r="19" spans="1:14" ht="18" x14ac:dyDescent="0.25">
      <c r="A19" s="461"/>
      <c r="B19" s="463" t="s">
        <v>450</v>
      </c>
      <c r="C19" s="317"/>
      <c r="D19" s="324"/>
      <c r="E19" s="324"/>
      <c r="F19" s="324"/>
      <c r="G19" s="324"/>
      <c r="H19" s="324"/>
      <c r="I19" s="324"/>
      <c r="J19" s="324"/>
      <c r="K19" s="324"/>
      <c r="L19" s="324"/>
      <c r="M19" s="74"/>
      <c r="N19" s="45"/>
    </row>
    <row r="20" spans="1:14" ht="18" x14ac:dyDescent="0.25">
      <c r="A20" s="461"/>
      <c r="B20" s="463"/>
      <c r="C20" s="75"/>
      <c r="D20" s="76">
        <v>2022</v>
      </c>
      <c r="E20" s="76"/>
      <c r="F20" s="76">
        <v>2023</v>
      </c>
      <c r="G20" s="76"/>
      <c r="H20" s="348">
        <v>2024</v>
      </c>
      <c r="I20" s="348"/>
      <c r="J20" s="348">
        <v>2025</v>
      </c>
      <c r="K20" s="76"/>
      <c r="L20" s="76" t="s">
        <v>455</v>
      </c>
      <c r="M20" s="62"/>
      <c r="N20" s="45"/>
    </row>
    <row r="21" spans="1:14" ht="18" x14ac:dyDescent="0.25">
      <c r="A21" s="461"/>
      <c r="B21" s="463"/>
      <c r="C21" s="75"/>
      <c r="D21" s="526">
        <v>0.3</v>
      </c>
      <c r="E21" s="526"/>
      <c r="F21" s="526">
        <v>0.24</v>
      </c>
      <c r="G21" s="526"/>
      <c r="H21" s="526">
        <v>0.2</v>
      </c>
      <c r="I21" s="526"/>
      <c r="J21" s="526">
        <v>0.15</v>
      </c>
      <c r="K21" s="526"/>
      <c r="L21" s="326"/>
      <c r="M21" s="62"/>
      <c r="N21" s="45"/>
    </row>
    <row r="22" spans="1:14" ht="18.75" x14ac:dyDescent="0.3">
      <c r="A22" s="461"/>
      <c r="B22" s="463"/>
      <c r="C22" s="75"/>
      <c r="D22" s="325"/>
      <c r="E22" s="326"/>
      <c r="F22" s="326"/>
      <c r="G22" s="84"/>
      <c r="H22" s="326"/>
      <c r="I22" s="85"/>
      <c r="J22" s="85"/>
      <c r="K22" s="326"/>
      <c r="L22" s="326"/>
      <c r="M22" s="62"/>
      <c r="N22" s="45"/>
    </row>
    <row r="23" spans="1:14" ht="36" x14ac:dyDescent="0.25">
      <c r="A23" s="461"/>
      <c r="B23" s="47" t="s">
        <v>456</v>
      </c>
      <c r="C23" s="458" t="s">
        <v>814</v>
      </c>
      <c r="D23" s="459"/>
      <c r="E23" s="459"/>
      <c r="F23" s="459"/>
      <c r="G23" s="459"/>
      <c r="H23" s="459"/>
      <c r="I23" s="459"/>
      <c r="J23" s="459"/>
      <c r="K23" s="459"/>
      <c r="L23" s="459"/>
      <c r="M23" s="460"/>
      <c r="N23" s="45"/>
    </row>
    <row r="24" spans="1:14" ht="53.25" customHeight="1" x14ac:dyDescent="0.25">
      <c r="A24" s="461"/>
      <c r="B24" s="47" t="s">
        <v>457</v>
      </c>
      <c r="C24" s="458" t="s">
        <v>489</v>
      </c>
      <c r="D24" s="459"/>
      <c r="E24" s="459"/>
      <c r="F24" s="459"/>
      <c r="G24" s="459"/>
      <c r="H24" s="459"/>
      <c r="I24" s="459"/>
      <c r="J24" s="459"/>
      <c r="K24" s="459"/>
      <c r="L24" s="459"/>
      <c r="M24" s="460"/>
      <c r="N24" s="45"/>
    </row>
    <row r="25" spans="1:14" ht="18.75" customHeight="1" x14ac:dyDescent="0.25">
      <c r="A25" s="461"/>
      <c r="B25" s="47" t="s">
        <v>458</v>
      </c>
      <c r="C25" s="458">
        <v>90</v>
      </c>
      <c r="D25" s="459"/>
      <c r="E25" s="459"/>
      <c r="F25" s="459"/>
      <c r="G25" s="459"/>
      <c r="H25" s="459"/>
      <c r="I25" s="459"/>
      <c r="J25" s="459"/>
      <c r="K25" s="459"/>
      <c r="L25" s="459"/>
      <c r="M25" s="460"/>
      <c r="N25" s="45"/>
    </row>
    <row r="26" spans="1:14" ht="18" x14ac:dyDescent="0.25">
      <c r="A26" s="487"/>
      <c r="B26" s="47" t="s">
        <v>459</v>
      </c>
      <c r="C26" s="458">
        <v>2020</v>
      </c>
      <c r="D26" s="459"/>
      <c r="E26" s="459"/>
      <c r="F26" s="459"/>
      <c r="G26" s="459"/>
      <c r="H26" s="459"/>
      <c r="I26" s="459"/>
      <c r="J26" s="459"/>
      <c r="K26" s="459"/>
      <c r="L26" s="459"/>
      <c r="M26" s="460"/>
      <c r="N26" s="45"/>
    </row>
    <row r="27" spans="1:14" ht="18" x14ac:dyDescent="0.25">
      <c r="A27" s="461" t="s">
        <v>460</v>
      </c>
      <c r="B27" s="463" t="s">
        <v>461</v>
      </c>
      <c r="C27" s="86"/>
      <c r="D27" s="323"/>
      <c r="E27" s="323"/>
      <c r="F27" s="323"/>
      <c r="G27" s="323"/>
      <c r="H27" s="323"/>
      <c r="I27" s="323"/>
      <c r="J27" s="323"/>
      <c r="K27" s="323"/>
      <c r="L27" s="323"/>
      <c r="M27" s="87"/>
      <c r="N27" s="45"/>
    </row>
    <row r="28" spans="1:14" ht="18" x14ac:dyDescent="0.25">
      <c r="A28" s="461"/>
      <c r="B28" s="463"/>
      <c r="C28" s="323"/>
      <c r="D28" s="76" t="s">
        <v>451</v>
      </c>
      <c r="E28" s="76"/>
      <c r="F28" s="76" t="s">
        <v>452</v>
      </c>
      <c r="G28" s="76"/>
      <c r="H28" s="76" t="s">
        <v>453</v>
      </c>
      <c r="I28" s="76"/>
      <c r="J28" s="76" t="s">
        <v>454</v>
      </c>
      <c r="K28" s="76"/>
      <c r="L28" s="323"/>
      <c r="M28" s="87"/>
      <c r="N28" s="45"/>
    </row>
    <row r="29" spans="1:14" ht="36" x14ac:dyDescent="0.25">
      <c r="A29" s="461"/>
      <c r="B29" s="463"/>
      <c r="D29" s="88" t="s">
        <v>462</v>
      </c>
      <c r="E29" s="89" t="s">
        <v>463</v>
      </c>
      <c r="F29" s="88" t="s">
        <v>462</v>
      </c>
      <c r="G29" s="89" t="s">
        <v>463</v>
      </c>
      <c r="H29" s="88" t="s">
        <v>462</v>
      </c>
      <c r="I29" s="89" t="s">
        <v>463</v>
      </c>
      <c r="J29" s="88" t="s">
        <v>462</v>
      </c>
      <c r="K29" s="88" t="s">
        <v>463</v>
      </c>
      <c r="L29" s="76"/>
      <c r="M29" s="62"/>
      <c r="N29" s="45"/>
    </row>
    <row r="30" spans="1:14" ht="18.75" x14ac:dyDescent="0.3">
      <c r="A30" s="461"/>
      <c r="B30" s="463"/>
      <c r="C30" s="84" t="s">
        <v>461</v>
      </c>
      <c r="D30" s="90"/>
      <c r="E30" s="90"/>
      <c r="F30" s="91"/>
      <c r="G30" s="90"/>
      <c r="H30" s="92"/>
      <c r="I30" s="93"/>
      <c r="J30" s="93"/>
      <c r="K30" s="90"/>
      <c r="L30" s="326"/>
      <c r="M30" s="62"/>
      <c r="N30" s="45"/>
    </row>
    <row r="31" spans="1:14" ht="18" x14ac:dyDescent="0.25">
      <c r="A31" s="461"/>
      <c r="B31" s="463"/>
      <c r="C31" s="84" t="s">
        <v>50</v>
      </c>
      <c r="D31" s="90"/>
      <c r="E31" s="90"/>
      <c r="F31" s="90"/>
      <c r="G31" s="90"/>
      <c r="H31" s="90"/>
      <c r="I31" s="90"/>
      <c r="J31" s="90"/>
      <c r="K31" s="90"/>
      <c r="L31" s="326"/>
      <c r="M31" s="62"/>
      <c r="N31" s="45"/>
    </row>
    <row r="32" spans="1:14" ht="18" x14ac:dyDescent="0.25">
      <c r="A32" s="461"/>
      <c r="B32" s="463"/>
      <c r="C32" s="84"/>
      <c r="D32" s="61"/>
      <c r="E32" s="61"/>
      <c r="F32" s="61"/>
      <c r="G32" s="61"/>
      <c r="H32" s="61"/>
      <c r="I32" s="61"/>
      <c r="J32" s="61"/>
      <c r="K32" s="61"/>
      <c r="L32" s="326"/>
      <c r="M32" s="62"/>
      <c r="N32" s="45"/>
    </row>
    <row r="33" spans="1:14" ht="21.75" customHeight="1" x14ac:dyDescent="0.25">
      <c r="A33" s="461"/>
      <c r="B33" s="463"/>
      <c r="C33" s="324" t="s">
        <v>464</v>
      </c>
      <c r="D33" s="90"/>
      <c r="E33" s="90"/>
      <c r="F33" s="90"/>
      <c r="G33" s="90"/>
      <c r="H33" s="90"/>
      <c r="I33" s="90"/>
      <c r="J33" s="90"/>
      <c r="K33" s="90"/>
      <c r="L33" s="326"/>
      <c r="M33" s="62"/>
      <c r="N33" s="45"/>
    </row>
    <row r="34" spans="1:14" ht="18" x14ac:dyDescent="0.25">
      <c r="A34" s="461"/>
      <c r="B34" s="464"/>
      <c r="C34" s="94"/>
      <c r="D34" s="61"/>
      <c r="E34" s="61"/>
      <c r="F34" s="61"/>
      <c r="G34" s="61"/>
      <c r="H34" s="61"/>
      <c r="I34" s="61"/>
      <c r="J34" s="61"/>
      <c r="K34" s="61"/>
      <c r="L34" s="61"/>
      <c r="M34" s="95"/>
      <c r="N34" s="45"/>
    </row>
    <row r="35" spans="1:14" ht="18" x14ac:dyDescent="0.25">
      <c r="A35" s="461"/>
      <c r="B35" s="465" t="s">
        <v>465</v>
      </c>
      <c r="C35" s="468" t="s">
        <v>466</v>
      </c>
      <c r="D35" s="469"/>
      <c r="E35" s="470" t="s">
        <v>816</v>
      </c>
      <c r="F35" s="471"/>
      <c r="G35" s="471"/>
      <c r="H35" s="471"/>
      <c r="I35" s="471"/>
      <c r="J35" s="471"/>
      <c r="K35" s="471"/>
      <c r="L35" s="471"/>
      <c r="M35" s="472"/>
      <c r="N35" s="45"/>
    </row>
    <row r="36" spans="1:14" ht="18" customHeight="1" x14ac:dyDescent="0.25">
      <c r="A36" s="461"/>
      <c r="B36" s="466"/>
      <c r="C36" s="473" t="s">
        <v>467</v>
      </c>
      <c r="D36" s="474"/>
      <c r="E36" s="475" t="s">
        <v>818</v>
      </c>
      <c r="F36" s="475"/>
      <c r="G36" s="475"/>
      <c r="H36" s="475"/>
      <c r="I36" s="475"/>
      <c r="J36" s="475"/>
      <c r="K36" s="475"/>
      <c r="L36" s="476"/>
      <c r="M36" s="477"/>
      <c r="N36" s="45"/>
    </row>
    <row r="37" spans="1:14" ht="18" customHeight="1" x14ac:dyDescent="0.25">
      <c r="A37" s="461"/>
      <c r="B37" s="466"/>
      <c r="C37" s="317" t="s">
        <v>468</v>
      </c>
      <c r="D37" s="318"/>
      <c r="E37" s="475" t="s">
        <v>360</v>
      </c>
      <c r="F37" s="475"/>
      <c r="G37" s="475"/>
      <c r="H37" s="475"/>
      <c r="I37" s="475"/>
      <c r="J37" s="475"/>
      <c r="K37" s="475"/>
      <c r="L37" s="476"/>
      <c r="M37" s="477"/>
      <c r="N37" s="45"/>
    </row>
    <row r="38" spans="1:14" ht="18" customHeight="1" x14ac:dyDescent="0.25">
      <c r="A38" s="461"/>
      <c r="B38" s="466"/>
      <c r="C38" s="478" t="s">
        <v>469</v>
      </c>
      <c r="D38" s="479"/>
      <c r="E38" s="475" t="s">
        <v>817</v>
      </c>
      <c r="F38" s="475"/>
      <c r="G38" s="475"/>
      <c r="H38" s="475"/>
      <c r="I38" s="475"/>
      <c r="J38" s="475"/>
      <c r="K38" s="475"/>
      <c r="L38" s="476"/>
      <c r="M38" s="477"/>
      <c r="N38" s="45"/>
    </row>
    <row r="39" spans="1:14" ht="18" customHeight="1" x14ac:dyDescent="0.25">
      <c r="A39" s="461"/>
      <c r="B39" s="466"/>
      <c r="C39" s="473" t="s">
        <v>470</v>
      </c>
      <c r="D39" s="474"/>
      <c r="E39" s="480" t="s">
        <v>819</v>
      </c>
      <c r="F39" s="481"/>
      <c r="G39" s="481"/>
      <c r="H39" s="481"/>
      <c r="I39" s="481"/>
      <c r="J39" s="481"/>
      <c r="K39" s="481"/>
      <c r="L39" s="482"/>
      <c r="M39" s="483"/>
      <c r="N39" s="45"/>
    </row>
    <row r="40" spans="1:14" ht="18" customHeight="1" thickBot="1" x14ac:dyDescent="0.3">
      <c r="A40" s="462"/>
      <c r="B40" s="467"/>
      <c r="C40" s="484" t="s">
        <v>471</v>
      </c>
      <c r="D40" s="485"/>
      <c r="E40" s="475" t="s">
        <v>820</v>
      </c>
      <c r="F40" s="475"/>
      <c r="G40" s="475"/>
      <c r="H40" s="475"/>
      <c r="I40" s="475"/>
      <c r="J40" s="475"/>
      <c r="K40" s="475"/>
      <c r="L40" s="476"/>
      <c r="M40" s="477"/>
      <c r="N40" s="45"/>
    </row>
    <row r="41" spans="1:14" ht="39.75" customHeight="1" thickBot="1" x14ac:dyDescent="0.3">
      <c r="A41" s="96" t="s">
        <v>472</v>
      </c>
      <c r="B41" s="97"/>
      <c r="C41" s="455"/>
      <c r="D41" s="456"/>
      <c r="E41" s="456"/>
      <c r="F41" s="456"/>
      <c r="G41" s="456"/>
      <c r="H41" s="456"/>
      <c r="I41" s="456"/>
      <c r="J41" s="456"/>
      <c r="K41" s="456"/>
      <c r="L41" s="456"/>
      <c r="M41" s="457"/>
      <c r="N41" s="45"/>
    </row>
  </sheetData>
  <mergeCells count="39">
    <mergeCell ref="A2:A8"/>
    <mergeCell ref="C2:M2"/>
    <mergeCell ref="C3:M3"/>
    <mergeCell ref="C4:M4"/>
    <mergeCell ref="C5:M5"/>
    <mergeCell ref="C7:G7"/>
    <mergeCell ref="C8:M8"/>
    <mergeCell ref="C25:M25"/>
    <mergeCell ref="A9:A26"/>
    <mergeCell ref="C9:M9"/>
    <mergeCell ref="B10:B15"/>
    <mergeCell ref="F14:M14"/>
    <mergeCell ref="C15:M15"/>
    <mergeCell ref="B16:B18"/>
    <mergeCell ref="J17:L17"/>
    <mergeCell ref="C18:M18"/>
    <mergeCell ref="B19:B22"/>
    <mergeCell ref="D21:E21"/>
    <mergeCell ref="F21:G21"/>
    <mergeCell ref="H21:I21"/>
    <mergeCell ref="J21:K21"/>
    <mergeCell ref="C23:M23"/>
    <mergeCell ref="C24:M24"/>
    <mergeCell ref="C41:M41"/>
    <mergeCell ref="C26:M26"/>
    <mergeCell ref="A27:A40"/>
    <mergeCell ref="B27:B34"/>
    <mergeCell ref="B35:B40"/>
    <mergeCell ref="C35:D35"/>
    <mergeCell ref="E35:M35"/>
    <mergeCell ref="C36:D36"/>
    <mergeCell ref="E36:M36"/>
    <mergeCell ref="E37:M37"/>
    <mergeCell ref="C38:D38"/>
    <mergeCell ref="E38:M38"/>
    <mergeCell ref="C39:D39"/>
    <mergeCell ref="E39:M39"/>
    <mergeCell ref="C40:D40"/>
    <mergeCell ref="E40:M40"/>
  </mergeCells>
  <hyperlinks>
    <hyperlink ref="E39" r:id="rId1" xr:uid="{41582250-FD9B-4690-BC1F-6BE78CC8AF86}"/>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AF796-C152-4FE5-8EA9-FF6B0C6058FF}">
  <dimension ref="A1:K74"/>
  <sheetViews>
    <sheetView showGridLines="0" topLeftCell="A6" zoomScale="70" zoomScaleNormal="70" workbookViewId="0">
      <selection activeCell="B9" sqref="B9"/>
    </sheetView>
  </sheetViews>
  <sheetFormatPr baseColWidth="10" defaultColWidth="11.42578125" defaultRowHeight="15" x14ac:dyDescent="0.25"/>
  <cols>
    <col min="1" max="1" width="29.7109375" customWidth="1"/>
    <col min="2" max="2" width="150.28515625" customWidth="1"/>
  </cols>
  <sheetData>
    <row r="1" spans="1:2" ht="27.75" customHeight="1" x14ac:dyDescent="0.25">
      <c r="A1" s="544" t="s">
        <v>490</v>
      </c>
      <c r="B1" s="544"/>
    </row>
    <row r="2" spans="1:2" ht="30.75" customHeight="1" x14ac:dyDescent="0.25">
      <c r="A2" s="98" t="s">
        <v>491</v>
      </c>
      <c r="B2" s="99" t="s">
        <v>428</v>
      </c>
    </row>
    <row r="3" spans="1:2" ht="153" x14ac:dyDescent="0.25">
      <c r="A3" s="319" t="s">
        <v>492</v>
      </c>
      <c r="B3" s="100" t="s">
        <v>493</v>
      </c>
    </row>
    <row r="4" spans="1:2" ht="140.25" x14ac:dyDescent="0.25">
      <c r="A4" s="545" t="s">
        <v>494</v>
      </c>
      <c r="B4" s="100" t="s">
        <v>495</v>
      </c>
    </row>
    <row r="5" spans="1:2" ht="114.75" x14ac:dyDescent="0.25">
      <c r="A5" s="545"/>
      <c r="B5" s="100" t="s">
        <v>496</v>
      </c>
    </row>
    <row r="6" spans="1:2" ht="48" customHeight="1" x14ac:dyDescent="0.25">
      <c r="A6" s="545"/>
      <c r="B6" s="100" t="s">
        <v>497</v>
      </c>
    </row>
    <row r="7" spans="1:2" ht="82.5" customHeight="1" x14ac:dyDescent="0.25">
      <c r="A7" s="545"/>
      <c r="B7" s="100" t="s">
        <v>498</v>
      </c>
    </row>
    <row r="8" spans="1:2" ht="33.950000000000003" customHeight="1" x14ac:dyDescent="0.25">
      <c r="A8" s="545"/>
      <c r="B8" s="100" t="s">
        <v>499</v>
      </c>
    </row>
    <row r="9" spans="1:2" ht="409.5" x14ac:dyDescent="0.25">
      <c r="A9" s="545"/>
      <c r="B9" s="100" t="s">
        <v>500</v>
      </c>
    </row>
    <row r="10" spans="1:2" ht="47.25" customHeight="1" x14ac:dyDescent="0.25">
      <c r="A10" s="545"/>
      <c r="B10" s="100" t="s">
        <v>501</v>
      </c>
    </row>
    <row r="11" spans="1:2" ht="45.2" customHeight="1" x14ac:dyDescent="0.25">
      <c r="A11" s="545"/>
      <c r="B11" s="100" t="s">
        <v>502</v>
      </c>
    </row>
    <row r="12" spans="1:2" ht="41.45" customHeight="1" x14ac:dyDescent="0.25">
      <c r="A12" s="545"/>
      <c r="B12" s="100" t="s">
        <v>503</v>
      </c>
    </row>
    <row r="13" spans="1:2" ht="270.75" customHeight="1" x14ac:dyDescent="0.25">
      <c r="A13" s="545" t="s">
        <v>504</v>
      </c>
      <c r="B13" s="101" t="s">
        <v>505</v>
      </c>
    </row>
    <row r="14" spans="1:2" ht="242.25" x14ac:dyDescent="0.25">
      <c r="A14" s="545"/>
      <c r="B14" s="101" t="s">
        <v>506</v>
      </c>
    </row>
    <row r="15" spans="1:2" ht="355.5" customHeight="1" x14ac:dyDescent="0.25">
      <c r="A15" s="545"/>
      <c r="B15" s="101" t="s">
        <v>507</v>
      </c>
    </row>
    <row r="16" spans="1:2" ht="53.25" customHeight="1" x14ac:dyDescent="0.25">
      <c r="A16" s="319" t="s">
        <v>508</v>
      </c>
      <c r="B16" s="100" t="s">
        <v>509</v>
      </c>
    </row>
    <row r="18" spans="1:2" ht="16.5" thickBot="1" x14ac:dyDescent="0.3">
      <c r="A18" s="544" t="s">
        <v>510</v>
      </c>
      <c r="B18" s="544"/>
    </row>
    <row r="19" spans="1:2" ht="17.25" thickTop="1" thickBot="1" x14ac:dyDescent="0.3">
      <c r="A19" s="102" t="s">
        <v>491</v>
      </c>
      <c r="B19" s="103" t="s">
        <v>428</v>
      </c>
    </row>
    <row r="20" spans="1:2" ht="46.15" customHeight="1" thickTop="1" x14ac:dyDescent="0.25">
      <c r="A20" s="546" t="s">
        <v>511</v>
      </c>
      <c r="B20" s="104" t="s">
        <v>512</v>
      </c>
    </row>
    <row r="21" spans="1:2" ht="33" customHeight="1" x14ac:dyDescent="0.25">
      <c r="A21" s="547"/>
      <c r="B21" s="105" t="s">
        <v>513</v>
      </c>
    </row>
    <row r="22" spans="1:2" ht="57.75" customHeight="1" x14ac:dyDescent="0.25">
      <c r="A22" s="547"/>
      <c r="B22" s="106" t="s">
        <v>514</v>
      </c>
    </row>
    <row r="23" spans="1:2" ht="33.950000000000003" customHeight="1" x14ac:dyDescent="0.25">
      <c r="A23" s="547"/>
      <c r="B23" s="106" t="s">
        <v>515</v>
      </c>
    </row>
    <row r="24" spans="1:2" ht="59.45" customHeight="1" x14ac:dyDescent="0.25">
      <c r="A24" s="547"/>
      <c r="B24" s="106" t="s">
        <v>516</v>
      </c>
    </row>
    <row r="25" spans="1:2" ht="26.25" customHeight="1" x14ac:dyDescent="0.25">
      <c r="A25" s="547" t="s">
        <v>517</v>
      </c>
      <c r="B25" s="106" t="s">
        <v>518</v>
      </c>
    </row>
    <row r="26" spans="1:2" ht="20.25" customHeight="1" x14ac:dyDescent="0.25">
      <c r="A26" s="547"/>
      <c r="B26" s="106" t="s">
        <v>519</v>
      </c>
    </row>
    <row r="27" spans="1:2" ht="25.5" customHeight="1" x14ac:dyDescent="0.25">
      <c r="A27" s="547"/>
      <c r="B27" s="106" t="s">
        <v>520</v>
      </c>
    </row>
    <row r="28" spans="1:2" ht="59.45" customHeight="1" x14ac:dyDescent="0.25">
      <c r="A28" s="547"/>
      <c r="B28" s="106" t="s">
        <v>521</v>
      </c>
    </row>
    <row r="29" spans="1:2" ht="68.25" customHeight="1" x14ac:dyDescent="0.25">
      <c r="A29" s="547"/>
      <c r="B29" s="106" t="s">
        <v>522</v>
      </c>
    </row>
    <row r="30" spans="1:2" ht="59.45" customHeight="1" x14ac:dyDescent="0.25">
      <c r="A30" s="547"/>
      <c r="B30" s="106" t="s">
        <v>523</v>
      </c>
    </row>
    <row r="31" spans="1:2" ht="43.5" customHeight="1" x14ac:dyDescent="0.25">
      <c r="A31" s="547"/>
      <c r="B31" s="106" t="s">
        <v>524</v>
      </c>
    </row>
    <row r="32" spans="1:2" ht="30" customHeight="1" x14ac:dyDescent="0.25">
      <c r="A32" s="547"/>
      <c r="B32" s="106" t="s">
        <v>525</v>
      </c>
    </row>
    <row r="33" spans="1:2" ht="32.25" customHeight="1" x14ac:dyDescent="0.25">
      <c r="A33" s="547"/>
      <c r="B33" s="106" t="s">
        <v>526</v>
      </c>
    </row>
    <row r="34" spans="1:2" ht="175.5" customHeight="1" x14ac:dyDescent="0.25">
      <c r="A34" s="547" t="s">
        <v>527</v>
      </c>
      <c r="B34" s="107" t="s">
        <v>528</v>
      </c>
    </row>
    <row r="35" spans="1:2" ht="59.45" customHeight="1" x14ac:dyDescent="0.25">
      <c r="A35" s="547"/>
      <c r="B35" s="106" t="s">
        <v>529</v>
      </c>
    </row>
    <row r="36" spans="1:2" ht="38.25" customHeight="1" x14ac:dyDescent="0.25">
      <c r="A36" s="320" t="s">
        <v>530</v>
      </c>
      <c r="B36" s="108" t="s">
        <v>531</v>
      </c>
    </row>
    <row r="37" spans="1:2" ht="38.25" customHeight="1" thickBot="1" x14ac:dyDescent="0.3">
      <c r="A37" s="109" t="s">
        <v>532</v>
      </c>
      <c r="B37" s="110" t="s">
        <v>533</v>
      </c>
    </row>
    <row r="38" spans="1:2" ht="15.75" thickTop="1" x14ac:dyDescent="0.25"/>
    <row r="41" spans="1:2" ht="15.75" thickBot="1" x14ac:dyDescent="0.3"/>
    <row r="42" spans="1:2" ht="27.75" customHeight="1" thickTop="1" thickBot="1" x14ac:dyDescent="0.3">
      <c r="A42" s="548" t="s">
        <v>534</v>
      </c>
      <c r="B42" s="549"/>
    </row>
    <row r="43" spans="1:2" ht="30.75" customHeight="1" thickTop="1" x14ac:dyDescent="0.25">
      <c r="A43" s="550" t="s">
        <v>535</v>
      </c>
      <c r="B43" s="551"/>
    </row>
    <row r="44" spans="1:2" ht="27.75" customHeight="1" x14ac:dyDescent="0.25">
      <c r="A44" s="550" t="s">
        <v>536</v>
      </c>
      <c r="B44" s="551"/>
    </row>
    <row r="45" spans="1:2" ht="27.75" customHeight="1" x14ac:dyDescent="0.25">
      <c r="A45" s="550" t="s">
        <v>537</v>
      </c>
      <c r="B45" s="551"/>
    </row>
    <row r="46" spans="1:2" ht="27.75" customHeight="1" thickBot="1" x14ac:dyDescent="0.3">
      <c r="A46" s="542" t="s">
        <v>538</v>
      </c>
      <c r="B46" s="543"/>
    </row>
    <row r="47" spans="1:2" ht="15.75" thickTop="1" x14ac:dyDescent="0.25"/>
    <row r="49" spans="1:11" ht="18" x14ac:dyDescent="0.25">
      <c r="A49" s="533"/>
      <c r="B49" s="534"/>
      <c r="C49" s="534"/>
      <c r="D49" s="534"/>
      <c r="E49" s="534"/>
      <c r="F49" s="534"/>
      <c r="G49" s="534"/>
      <c r="H49" s="534"/>
      <c r="I49" s="534"/>
      <c r="J49" s="534"/>
      <c r="K49" s="534"/>
    </row>
    <row r="50" spans="1:11" ht="18" x14ac:dyDescent="0.25">
      <c r="A50" s="533"/>
      <c r="B50" s="323"/>
      <c r="C50" s="323"/>
      <c r="D50" s="323"/>
      <c r="E50" s="323"/>
      <c r="F50" s="323"/>
      <c r="G50" s="323"/>
      <c r="H50" s="323"/>
      <c r="I50" s="323"/>
      <c r="J50" s="323"/>
      <c r="K50" s="323"/>
    </row>
    <row r="51" spans="1:11" ht="18.75" x14ac:dyDescent="0.3">
      <c r="A51" s="533"/>
      <c r="B51" s="323"/>
      <c r="C51" s="76"/>
      <c r="D51" s="76"/>
      <c r="E51" s="76"/>
      <c r="F51" s="76"/>
      <c r="G51" s="77"/>
      <c r="H51" s="77"/>
      <c r="I51" s="77"/>
      <c r="J51" s="76"/>
      <c r="K51" s="323"/>
    </row>
    <row r="52" spans="1:11" ht="18" x14ac:dyDescent="0.25">
      <c r="A52" s="533"/>
      <c r="B52" s="46"/>
      <c r="C52" s="325"/>
      <c r="D52" s="76"/>
      <c r="E52" s="325"/>
      <c r="F52" s="76"/>
      <c r="G52" s="325"/>
      <c r="H52" s="76"/>
      <c r="I52" s="325"/>
      <c r="J52" s="76"/>
      <c r="K52" s="326"/>
    </row>
    <row r="53" spans="1:11" ht="18.75" x14ac:dyDescent="0.3">
      <c r="A53" s="533"/>
      <c r="B53" s="84"/>
      <c r="C53" s="326"/>
      <c r="D53" s="326"/>
      <c r="E53" s="84"/>
      <c r="F53" s="326"/>
      <c r="G53" s="46"/>
      <c r="H53" s="85"/>
      <c r="I53" s="85"/>
      <c r="J53" s="326"/>
      <c r="K53" s="326"/>
    </row>
    <row r="54" spans="1:11" ht="18.75" x14ac:dyDescent="0.3">
      <c r="A54" s="533"/>
      <c r="B54" s="84"/>
      <c r="C54" s="326"/>
      <c r="D54" s="326"/>
      <c r="E54" s="84"/>
      <c r="F54" s="326"/>
      <c r="G54" s="46"/>
      <c r="H54" s="85"/>
      <c r="I54" s="85"/>
      <c r="J54" s="326"/>
      <c r="K54" s="326"/>
    </row>
    <row r="55" spans="1:11" ht="18" x14ac:dyDescent="0.25">
      <c r="A55" s="533"/>
      <c r="B55" s="326"/>
      <c r="C55" s="326"/>
      <c r="D55" s="326"/>
      <c r="E55" s="326"/>
      <c r="F55" s="326"/>
      <c r="G55" s="326"/>
      <c r="H55" s="326"/>
      <c r="I55" s="326"/>
      <c r="J55" s="326"/>
      <c r="K55" s="326"/>
    </row>
    <row r="56" spans="1:11" ht="18" x14ac:dyDescent="0.25">
      <c r="A56" s="540"/>
      <c r="B56" s="536"/>
      <c r="C56" s="536"/>
      <c r="D56" s="534"/>
      <c r="E56" s="534"/>
      <c r="F56" s="534"/>
      <c r="G56" s="534"/>
      <c r="H56" s="534"/>
      <c r="I56" s="534"/>
      <c r="J56" s="534"/>
      <c r="K56" s="534"/>
    </row>
    <row r="57" spans="1:11" ht="18" x14ac:dyDescent="0.25">
      <c r="A57" s="540"/>
      <c r="B57" s="536"/>
      <c r="C57" s="536"/>
      <c r="D57" s="538"/>
      <c r="E57" s="538"/>
      <c r="F57" s="538"/>
      <c r="G57" s="538"/>
      <c r="H57" s="538"/>
      <c r="I57" s="538"/>
      <c r="J57" s="538"/>
      <c r="K57" s="538"/>
    </row>
    <row r="58" spans="1:11" ht="18" x14ac:dyDescent="0.25">
      <c r="A58" s="540"/>
      <c r="B58" s="324"/>
      <c r="C58" s="324"/>
      <c r="D58" s="538"/>
      <c r="E58" s="538"/>
      <c r="F58" s="538"/>
      <c r="G58" s="538"/>
      <c r="H58" s="538"/>
      <c r="I58" s="538"/>
      <c r="J58" s="538"/>
      <c r="K58" s="538"/>
    </row>
    <row r="59" spans="1:11" ht="18" x14ac:dyDescent="0.25">
      <c r="A59" s="540"/>
      <c r="B59" s="541"/>
      <c r="C59" s="541"/>
      <c r="D59" s="538"/>
      <c r="E59" s="538"/>
      <c r="F59" s="538"/>
      <c r="G59" s="538"/>
      <c r="H59" s="538"/>
      <c r="I59" s="538"/>
      <c r="J59" s="538"/>
      <c r="K59" s="538"/>
    </row>
    <row r="60" spans="1:11" ht="18" x14ac:dyDescent="0.25">
      <c r="A60" s="540"/>
      <c r="B60" s="536"/>
      <c r="C60" s="536"/>
      <c r="D60" s="537"/>
      <c r="E60" s="537"/>
      <c r="F60" s="537"/>
      <c r="G60" s="537"/>
      <c r="H60" s="537"/>
      <c r="I60" s="537"/>
      <c r="J60" s="537"/>
      <c r="K60" s="537"/>
    </row>
    <row r="61" spans="1:11" ht="18" x14ac:dyDescent="0.25">
      <c r="A61" s="540"/>
      <c r="B61" s="536"/>
      <c r="C61" s="536"/>
      <c r="D61" s="538"/>
      <c r="E61" s="538"/>
      <c r="F61" s="538"/>
      <c r="G61" s="538"/>
      <c r="H61" s="538"/>
      <c r="I61" s="538"/>
      <c r="J61" s="538"/>
      <c r="K61" s="538"/>
    </row>
    <row r="62" spans="1:11" ht="18" x14ac:dyDescent="0.25">
      <c r="A62" s="533"/>
      <c r="B62" s="535"/>
      <c r="C62" s="535"/>
      <c r="D62" s="535"/>
      <c r="E62" s="535"/>
      <c r="F62" s="535"/>
      <c r="G62" s="535"/>
      <c r="H62" s="535"/>
      <c r="I62" s="535"/>
      <c r="J62" s="535"/>
      <c r="K62" s="535"/>
    </row>
    <row r="63" spans="1:11" ht="18" x14ac:dyDescent="0.25">
      <c r="A63" s="533"/>
      <c r="B63" s="322"/>
      <c r="C63" s="322"/>
      <c r="D63" s="322"/>
      <c r="E63" s="322"/>
      <c r="F63" s="322"/>
      <c r="G63" s="322"/>
      <c r="H63" s="322"/>
      <c r="I63" s="322"/>
      <c r="J63" s="322"/>
      <c r="K63" s="322"/>
    </row>
    <row r="64" spans="1:11" ht="18" x14ac:dyDescent="0.25">
      <c r="A64" s="533"/>
      <c r="B64" s="65"/>
      <c r="C64" s="111"/>
      <c r="D64" s="322"/>
      <c r="E64" s="73"/>
      <c r="F64" s="112"/>
      <c r="G64" s="322"/>
      <c r="H64" s="73"/>
      <c r="I64" s="322"/>
      <c r="J64" s="322"/>
      <c r="K64" s="322"/>
    </row>
    <row r="65" spans="1:11" ht="18" x14ac:dyDescent="0.25">
      <c r="A65" s="533"/>
      <c r="B65" s="539"/>
      <c r="C65" s="539"/>
      <c r="D65" s="539"/>
      <c r="E65" s="539"/>
      <c r="F65" s="539"/>
      <c r="G65" s="539"/>
      <c r="H65" s="539"/>
      <c r="I65" s="539"/>
      <c r="J65" s="539"/>
      <c r="K65" s="539"/>
    </row>
    <row r="66" spans="1:11" ht="18" x14ac:dyDescent="0.25">
      <c r="A66" s="533"/>
      <c r="B66" s="534"/>
      <c r="C66" s="534"/>
      <c r="D66" s="534"/>
      <c r="E66" s="534"/>
      <c r="F66" s="534"/>
      <c r="G66" s="534"/>
      <c r="H66" s="534"/>
      <c r="I66" s="534"/>
      <c r="J66" s="534"/>
      <c r="K66" s="534"/>
    </row>
    <row r="67" spans="1:11" ht="18" x14ac:dyDescent="0.25">
      <c r="A67" s="533"/>
      <c r="B67" s="324"/>
      <c r="C67" s="324"/>
      <c r="D67" s="324"/>
      <c r="E67" s="324"/>
      <c r="F67" s="324"/>
      <c r="G67" s="324"/>
      <c r="H67" s="324"/>
      <c r="I67" s="324"/>
      <c r="J67" s="324"/>
      <c r="K67" s="324"/>
    </row>
    <row r="68" spans="1:11" ht="18.75" x14ac:dyDescent="0.3">
      <c r="A68" s="533"/>
      <c r="B68" s="84"/>
      <c r="C68" s="76"/>
      <c r="D68" s="76"/>
      <c r="E68" s="76"/>
      <c r="F68" s="76"/>
      <c r="G68" s="77"/>
      <c r="H68" s="77"/>
      <c r="I68" s="77"/>
      <c r="J68" s="76"/>
      <c r="K68" s="326"/>
    </row>
    <row r="69" spans="1:11" ht="18.75" x14ac:dyDescent="0.3">
      <c r="A69" s="533"/>
      <c r="B69" s="84"/>
      <c r="C69" s="326"/>
      <c r="D69" s="326"/>
      <c r="E69" s="84"/>
      <c r="F69" s="326"/>
      <c r="G69" s="113"/>
      <c r="H69" s="113"/>
      <c r="I69" s="46"/>
      <c r="J69" s="326"/>
      <c r="K69" s="326"/>
    </row>
    <row r="70" spans="1:11" ht="18.75" x14ac:dyDescent="0.3">
      <c r="A70" s="533"/>
      <c r="B70" s="84"/>
      <c r="C70" s="325"/>
      <c r="D70" s="326"/>
      <c r="E70" s="326"/>
      <c r="F70" s="84"/>
      <c r="G70" s="326"/>
      <c r="H70" s="85"/>
      <c r="I70" s="85"/>
      <c r="J70" s="326"/>
      <c r="K70" s="326"/>
    </row>
    <row r="71" spans="1:11" ht="18" x14ac:dyDescent="0.25">
      <c r="A71" s="321"/>
      <c r="B71" s="535"/>
      <c r="C71" s="535"/>
      <c r="D71" s="535"/>
      <c r="E71" s="535"/>
      <c r="F71" s="535"/>
      <c r="G71" s="535"/>
      <c r="H71" s="535"/>
      <c r="I71" s="535"/>
      <c r="J71" s="535"/>
      <c r="K71" s="535"/>
    </row>
    <row r="72" spans="1:11" ht="18" x14ac:dyDescent="0.25">
      <c r="A72" s="321"/>
      <c r="B72" s="535"/>
      <c r="C72" s="535"/>
      <c r="D72" s="535"/>
      <c r="E72" s="535"/>
      <c r="F72" s="535"/>
      <c r="G72" s="535"/>
      <c r="H72" s="535"/>
      <c r="I72" s="535"/>
      <c r="J72" s="535"/>
      <c r="K72" s="535"/>
    </row>
    <row r="73" spans="1:11" ht="18" x14ac:dyDescent="0.25">
      <c r="A73" s="321"/>
      <c r="B73" s="535"/>
      <c r="C73" s="535"/>
      <c r="D73" s="535"/>
      <c r="E73" s="535"/>
      <c r="F73" s="535"/>
      <c r="G73" s="535"/>
      <c r="H73" s="535"/>
      <c r="I73" s="535"/>
      <c r="J73" s="535"/>
      <c r="K73" s="535"/>
    </row>
    <row r="74" spans="1:11" ht="18" x14ac:dyDescent="0.25">
      <c r="A74" s="321"/>
      <c r="B74" s="535"/>
      <c r="C74" s="535"/>
      <c r="D74" s="535"/>
      <c r="E74" s="535"/>
      <c r="F74" s="535"/>
      <c r="G74" s="535"/>
      <c r="H74" s="535"/>
      <c r="I74" s="535"/>
      <c r="J74" s="535"/>
      <c r="K74" s="535"/>
    </row>
  </sheetData>
  <mergeCells count="35">
    <mergeCell ref="A46:B46"/>
    <mergeCell ref="A1:B1"/>
    <mergeCell ref="A4:A12"/>
    <mergeCell ref="A13:A15"/>
    <mergeCell ref="A18:B18"/>
    <mergeCell ref="A20:A24"/>
    <mergeCell ref="A25:A33"/>
    <mergeCell ref="A34:A35"/>
    <mergeCell ref="A42:B42"/>
    <mergeCell ref="A43:B43"/>
    <mergeCell ref="A44:B44"/>
    <mergeCell ref="A45:B45"/>
    <mergeCell ref="A62:A65"/>
    <mergeCell ref="B62:K62"/>
    <mergeCell ref="B65:K65"/>
    <mergeCell ref="A49:A55"/>
    <mergeCell ref="B49:K49"/>
    <mergeCell ref="A56:A61"/>
    <mergeCell ref="B56:C56"/>
    <mergeCell ref="D56:K56"/>
    <mergeCell ref="B57:C57"/>
    <mergeCell ref="D57:K57"/>
    <mergeCell ref="D58:K58"/>
    <mergeCell ref="B59:C59"/>
    <mergeCell ref="D59:K59"/>
    <mergeCell ref="B74:K74"/>
    <mergeCell ref="B60:C60"/>
    <mergeCell ref="D60:K60"/>
    <mergeCell ref="B61:C61"/>
    <mergeCell ref="D61:K61"/>
    <mergeCell ref="A66:A70"/>
    <mergeCell ref="B66:K66"/>
    <mergeCell ref="B71:K71"/>
    <mergeCell ref="B72:K72"/>
    <mergeCell ref="B73:K7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A350E-D2B7-4A13-927D-977DB51A45EA}">
  <dimension ref="A1:R56"/>
  <sheetViews>
    <sheetView topLeftCell="F1" workbookViewId="0">
      <selection activeCell="M18" sqref="M18"/>
    </sheetView>
  </sheetViews>
  <sheetFormatPr baseColWidth="10" defaultColWidth="8.85546875" defaultRowHeight="15" x14ac:dyDescent="0.25"/>
  <cols>
    <col min="3" max="4" width="12" bestFit="1" customWidth="1"/>
    <col min="5" max="5" width="22.5703125" customWidth="1"/>
    <col min="6" max="6" width="18" bestFit="1" customWidth="1"/>
    <col min="16" max="16" width="60.28515625" bestFit="1" customWidth="1"/>
    <col min="17" max="17" width="17.85546875" bestFit="1" customWidth="1"/>
    <col min="18" max="18" width="16.42578125" customWidth="1"/>
  </cols>
  <sheetData>
    <row r="1" spans="1:17" x14ac:dyDescent="0.25">
      <c r="A1" t="s">
        <v>10</v>
      </c>
      <c r="B1" t="s">
        <v>19</v>
      </c>
      <c r="C1" t="s">
        <v>539</v>
      </c>
      <c r="D1" t="s">
        <v>540</v>
      </c>
      <c r="E1" t="s">
        <v>541</v>
      </c>
      <c r="F1" t="s">
        <v>542</v>
      </c>
      <c r="G1" t="s">
        <v>543</v>
      </c>
      <c r="H1" t="s">
        <v>544</v>
      </c>
    </row>
    <row r="2" spans="1:17" x14ac:dyDescent="0.25">
      <c r="A2" t="s">
        <v>545</v>
      </c>
      <c r="B2" t="s">
        <v>546</v>
      </c>
      <c r="C2">
        <v>49500000</v>
      </c>
      <c r="D2">
        <v>50985000</v>
      </c>
      <c r="E2">
        <v>52514550</v>
      </c>
      <c r="F2">
        <v>262802222</v>
      </c>
      <c r="G2" t="s">
        <v>547</v>
      </c>
      <c r="H2" t="s">
        <v>548</v>
      </c>
      <c r="P2" s="17" t="s">
        <v>539</v>
      </c>
      <c r="Q2" s="18">
        <v>0</v>
      </c>
    </row>
    <row r="3" spans="1:17" x14ac:dyDescent="0.25">
      <c r="A3" t="s">
        <v>549</v>
      </c>
      <c r="B3" t="s">
        <v>550</v>
      </c>
      <c r="C3">
        <v>0</v>
      </c>
      <c r="D3">
        <v>0</v>
      </c>
      <c r="E3">
        <v>0</v>
      </c>
      <c r="F3">
        <v>0</v>
      </c>
      <c r="G3" t="s">
        <v>551</v>
      </c>
      <c r="H3" t="s">
        <v>552</v>
      </c>
      <c r="P3" s="17" t="s">
        <v>542</v>
      </c>
      <c r="Q3" t="s">
        <v>553</v>
      </c>
    </row>
    <row r="4" spans="1:17" x14ac:dyDescent="0.25">
      <c r="A4" t="s">
        <v>554</v>
      </c>
      <c r="B4" t="s">
        <v>555</v>
      </c>
      <c r="C4">
        <v>50000000</v>
      </c>
      <c r="D4">
        <v>60000000</v>
      </c>
      <c r="E4" s="16">
        <v>90000000</v>
      </c>
      <c r="F4">
        <v>200000000</v>
      </c>
      <c r="G4" t="s">
        <v>556</v>
      </c>
      <c r="H4" t="s">
        <v>116</v>
      </c>
    </row>
    <row r="5" spans="1:17" x14ac:dyDescent="0.25">
      <c r="A5" t="s">
        <v>557</v>
      </c>
      <c r="B5" t="s">
        <v>79</v>
      </c>
      <c r="C5">
        <v>300000000</v>
      </c>
      <c r="D5">
        <v>300000000</v>
      </c>
      <c r="E5">
        <v>0</v>
      </c>
      <c r="F5">
        <v>600000000</v>
      </c>
      <c r="G5" t="s">
        <v>558</v>
      </c>
      <c r="H5" t="s">
        <v>116</v>
      </c>
      <c r="P5" s="17" t="s">
        <v>559</v>
      </c>
      <c r="Q5" t="s">
        <v>560</v>
      </c>
    </row>
    <row r="6" spans="1:17" x14ac:dyDescent="0.25">
      <c r="A6" t="s">
        <v>561</v>
      </c>
      <c r="B6" t="s">
        <v>562</v>
      </c>
      <c r="C6">
        <v>0</v>
      </c>
      <c r="D6">
        <v>0</v>
      </c>
      <c r="E6">
        <v>0</v>
      </c>
      <c r="G6" t="s">
        <v>563</v>
      </c>
      <c r="H6" t="s">
        <v>100</v>
      </c>
      <c r="P6" s="18" t="s">
        <v>100</v>
      </c>
      <c r="Q6" s="19">
        <v>2</v>
      </c>
    </row>
    <row r="7" spans="1:17" x14ac:dyDescent="0.25">
      <c r="A7" t="s">
        <v>564</v>
      </c>
      <c r="B7" t="s">
        <v>93</v>
      </c>
      <c r="C7">
        <v>636436019799</v>
      </c>
      <c r="D7">
        <v>778554675464</v>
      </c>
      <c r="E7">
        <v>707495347632</v>
      </c>
      <c r="F7">
        <v>3537476738158</v>
      </c>
      <c r="G7" t="s">
        <v>565</v>
      </c>
      <c r="H7" t="s">
        <v>116</v>
      </c>
      <c r="P7" s="18" t="s">
        <v>210</v>
      </c>
      <c r="Q7" s="19">
        <v>1</v>
      </c>
    </row>
    <row r="8" spans="1:17" x14ac:dyDescent="0.25">
      <c r="A8" t="s">
        <v>566</v>
      </c>
      <c r="B8" t="s">
        <v>567</v>
      </c>
      <c r="C8">
        <v>16000000000</v>
      </c>
      <c r="D8">
        <v>9600000000</v>
      </c>
      <c r="E8">
        <v>6400000000</v>
      </c>
      <c r="F8">
        <v>32000000000</v>
      </c>
      <c r="G8" t="s">
        <v>568</v>
      </c>
      <c r="H8" t="s">
        <v>116</v>
      </c>
      <c r="P8" s="18" t="s">
        <v>360</v>
      </c>
      <c r="Q8" s="19">
        <v>4</v>
      </c>
    </row>
    <row r="9" spans="1:17" x14ac:dyDescent="0.25">
      <c r="A9" t="s">
        <v>569</v>
      </c>
      <c r="B9" t="s">
        <v>570</v>
      </c>
      <c r="C9">
        <v>0</v>
      </c>
      <c r="D9">
        <v>0</v>
      </c>
      <c r="E9">
        <v>0</v>
      </c>
      <c r="F9">
        <v>0</v>
      </c>
      <c r="G9" t="s">
        <v>571</v>
      </c>
      <c r="H9" t="s">
        <v>116</v>
      </c>
      <c r="P9" s="18" t="s">
        <v>572</v>
      </c>
      <c r="Q9" s="19">
        <v>1</v>
      </c>
    </row>
    <row r="10" spans="1:17" x14ac:dyDescent="0.25">
      <c r="A10" t="s">
        <v>573</v>
      </c>
      <c r="B10" t="s">
        <v>116</v>
      </c>
      <c r="C10">
        <v>1000000000</v>
      </c>
      <c r="D10">
        <v>1000000000</v>
      </c>
      <c r="E10">
        <v>1000000000</v>
      </c>
      <c r="F10">
        <v>4000000000</v>
      </c>
      <c r="G10" t="s">
        <v>574</v>
      </c>
      <c r="H10" t="s">
        <v>116</v>
      </c>
      <c r="P10" s="18" t="s">
        <v>170</v>
      </c>
      <c r="Q10" s="19">
        <v>2</v>
      </c>
    </row>
    <row r="11" spans="1:17" x14ac:dyDescent="0.25">
      <c r="A11" t="s">
        <v>575</v>
      </c>
      <c r="B11" t="s">
        <v>576</v>
      </c>
      <c r="C11">
        <v>0</v>
      </c>
      <c r="D11">
        <v>0</v>
      </c>
      <c r="E11">
        <v>0</v>
      </c>
      <c r="F11">
        <v>0</v>
      </c>
      <c r="G11" t="s">
        <v>577</v>
      </c>
      <c r="H11" t="s">
        <v>116</v>
      </c>
      <c r="P11" s="18" t="s">
        <v>578</v>
      </c>
      <c r="Q11" s="19">
        <v>2</v>
      </c>
    </row>
    <row r="12" spans="1:17" x14ac:dyDescent="0.25">
      <c r="A12" t="s">
        <v>579</v>
      </c>
      <c r="B12" t="s">
        <v>580</v>
      </c>
      <c r="C12">
        <v>1000000000</v>
      </c>
      <c r="D12">
        <v>400000000</v>
      </c>
      <c r="E12">
        <v>100000000</v>
      </c>
      <c r="F12">
        <v>1500000000</v>
      </c>
      <c r="G12" t="s">
        <v>581</v>
      </c>
      <c r="H12" t="s">
        <v>116</v>
      </c>
      <c r="P12" s="18" t="s">
        <v>116</v>
      </c>
      <c r="Q12" s="19">
        <v>6</v>
      </c>
    </row>
    <row r="13" spans="1:17" x14ac:dyDescent="0.25">
      <c r="A13" t="s">
        <v>582</v>
      </c>
      <c r="B13" t="s">
        <v>133</v>
      </c>
      <c r="C13">
        <v>0</v>
      </c>
      <c r="D13">
        <v>0</v>
      </c>
      <c r="E13">
        <v>0</v>
      </c>
      <c r="F13">
        <v>0</v>
      </c>
      <c r="G13" t="s">
        <v>583</v>
      </c>
      <c r="H13" t="s">
        <v>360</v>
      </c>
      <c r="P13" s="18" t="s">
        <v>584</v>
      </c>
      <c r="Q13" s="19">
        <v>1</v>
      </c>
    </row>
    <row r="14" spans="1:17" x14ac:dyDescent="0.25">
      <c r="A14" t="s">
        <v>585</v>
      </c>
      <c r="B14" t="s">
        <v>586</v>
      </c>
      <c r="C14">
        <v>0</v>
      </c>
      <c r="D14">
        <v>0</v>
      </c>
      <c r="E14">
        <v>0</v>
      </c>
      <c r="F14">
        <v>0</v>
      </c>
      <c r="G14" t="s">
        <v>587</v>
      </c>
      <c r="H14" t="s">
        <v>116</v>
      </c>
      <c r="P14" s="18" t="s">
        <v>548</v>
      </c>
      <c r="Q14" s="19">
        <v>3</v>
      </c>
    </row>
    <row r="15" spans="1:17" x14ac:dyDescent="0.25">
      <c r="A15" t="s">
        <v>588</v>
      </c>
      <c r="B15" t="s">
        <v>147</v>
      </c>
      <c r="C15">
        <v>600000000</v>
      </c>
      <c r="D15">
        <v>100000000</v>
      </c>
      <c r="E15">
        <v>103000000</v>
      </c>
      <c r="F15">
        <v>1024000000</v>
      </c>
      <c r="G15" t="s">
        <v>589</v>
      </c>
      <c r="H15" t="s">
        <v>548</v>
      </c>
      <c r="P15" s="18" t="s">
        <v>552</v>
      </c>
      <c r="Q15" s="19">
        <v>1</v>
      </c>
    </row>
    <row r="16" spans="1:17" x14ac:dyDescent="0.25">
      <c r="A16" t="s">
        <v>590</v>
      </c>
      <c r="B16" t="s">
        <v>147</v>
      </c>
      <c r="C16">
        <v>0</v>
      </c>
      <c r="D16">
        <v>0</v>
      </c>
      <c r="E16">
        <v>0</v>
      </c>
      <c r="F16">
        <v>0</v>
      </c>
      <c r="G16" t="s">
        <v>591</v>
      </c>
      <c r="H16" t="s">
        <v>548</v>
      </c>
      <c r="P16" s="18" t="s">
        <v>592</v>
      </c>
      <c r="Q16" s="19">
        <v>23</v>
      </c>
    </row>
    <row r="17" spans="1:18" x14ac:dyDescent="0.25">
      <c r="A17" t="s">
        <v>593</v>
      </c>
      <c r="B17" t="s">
        <v>578</v>
      </c>
      <c r="C17">
        <v>0</v>
      </c>
      <c r="D17">
        <v>0</v>
      </c>
      <c r="E17">
        <v>0</v>
      </c>
      <c r="F17">
        <v>0</v>
      </c>
      <c r="G17" t="s">
        <v>594</v>
      </c>
      <c r="H17" t="s">
        <v>578</v>
      </c>
    </row>
    <row r="18" spans="1:18" x14ac:dyDescent="0.25">
      <c r="A18" t="s">
        <v>595</v>
      </c>
      <c r="B18" t="s">
        <v>596</v>
      </c>
      <c r="C18">
        <v>25000000</v>
      </c>
      <c r="D18">
        <v>25000000</v>
      </c>
      <c r="E18">
        <v>0</v>
      </c>
      <c r="F18">
        <v>50000000</v>
      </c>
      <c r="G18" t="s">
        <v>597</v>
      </c>
      <c r="H18" t="s">
        <v>116</v>
      </c>
    </row>
    <row r="19" spans="1:18" x14ac:dyDescent="0.25">
      <c r="A19" t="s">
        <v>598</v>
      </c>
      <c r="B19" t="s">
        <v>116</v>
      </c>
      <c r="C19">
        <v>3000000000</v>
      </c>
      <c r="D19">
        <v>1000000000</v>
      </c>
      <c r="E19">
        <v>0</v>
      </c>
      <c r="F19">
        <v>0</v>
      </c>
      <c r="G19" t="s">
        <v>599</v>
      </c>
      <c r="H19" t="s">
        <v>116</v>
      </c>
    </row>
    <row r="20" spans="1:18" x14ac:dyDescent="0.25">
      <c r="A20" t="s">
        <v>600</v>
      </c>
      <c r="B20" t="s">
        <v>601</v>
      </c>
      <c r="C20">
        <v>3000000000</v>
      </c>
      <c r="D20">
        <v>1000000000</v>
      </c>
      <c r="E20">
        <v>0</v>
      </c>
      <c r="F20">
        <v>0</v>
      </c>
      <c r="G20" t="s">
        <v>602</v>
      </c>
      <c r="H20" t="s">
        <v>116</v>
      </c>
      <c r="P20" s="22" t="s">
        <v>603</v>
      </c>
      <c r="Q20" s="22" t="s">
        <v>604</v>
      </c>
      <c r="R20" s="23" t="s">
        <v>605</v>
      </c>
    </row>
    <row r="21" spans="1:18" x14ac:dyDescent="0.25">
      <c r="A21" t="s">
        <v>606</v>
      </c>
      <c r="B21" t="s">
        <v>193</v>
      </c>
      <c r="C21">
        <v>50000000</v>
      </c>
      <c r="D21">
        <v>0</v>
      </c>
      <c r="E21">
        <v>50000000</v>
      </c>
      <c r="F21">
        <v>100000000</v>
      </c>
      <c r="G21" t="s">
        <v>607</v>
      </c>
      <c r="H21" t="s">
        <v>608</v>
      </c>
      <c r="P21" s="18" t="s">
        <v>210</v>
      </c>
      <c r="Q21" s="19">
        <v>1</v>
      </c>
      <c r="R21" s="25">
        <v>5.9</v>
      </c>
    </row>
    <row r="22" spans="1:18" x14ac:dyDescent="0.25">
      <c r="A22" t="s">
        <v>609</v>
      </c>
      <c r="B22" t="s">
        <v>198</v>
      </c>
      <c r="C22">
        <v>0</v>
      </c>
      <c r="D22">
        <v>0</v>
      </c>
      <c r="E22">
        <v>0</v>
      </c>
      <c r="F22">
        <v>0</v>
      </c>
      <c r="G22" t="s">
        <v>610</v>
      </c>
      <c r="H22" t="s">
        <v>572</v>
      </c>
      <c r="P22" s="18" t="s">
        <v>572</v>
      </c>
      <c r="Q22" s="19">
        <v>1</v>
      </c>
      <c r="R22" s="25">
        <v>2.15</v>
      </c>
    </row>
    <row r="23" spans="1:18" x14ac:dyDescent="0.25">
      <c r="A23" t="s">
        <v>611</v>
      </c>
      <c r="B23" t="s">
        <v>612</v>
      </c>
      <c r="C23">
        <v>0</v>
      </c>
      <c r="D23">
        <v>0</v>
      </c>
      <c r="E23">
        <v>0</v>
      </c>
      <c r="F23">
        <v>0</v>
      </c>
      <c r="G23" t="s">
        <v>613</v>
      </c>
      <c r="H23" t="s">
        <v>116</v>
      </c>
      <c r="P23" s="18" t="s">
        <v>170</v>
      </c>
      <c r="Q23" s="19">
        <v>2</v>
      </c>
      <c r="R23" s="25" t="s">
        <v>614</v>
      </c>
    </row>
    <row r="24" spans="1:18" x14ac:dyDescent="0.25">
      <c r="A24" t="s">
        <v>615</v>
      </c>
      <c r="B24" t="s">
        <v>213</v>
      </c>
      <c r="C24">
        <v>500000000</v>
      </c>
      <c r="D24">
        <v>80000000</v>
      </c>
      <c r="E24">
        <v>80000000</v>
      </c>
      <c r="F24">
        <v>820000000</v>
      </c>
      <c r="G24" t="s">
        <v>616</v>
      </c>
      <c r="H24" t="s">
        <v>548</v>
      </c>
      <c r="P24" s="18" t="s">
        <v>578</v>
      </c>
      <c r="Q24" s="19">
        <v>2</v>
      </c>
      <c r="R24" s="25" t="s">
        <v>617</v>
      </c>
    </row>
    <row r="25" spans="1:18" ht="35.25" customHeight="1" x14ac:dyDescent="0.25">
      <c r="A25" t="s">
        <v>618</v>
      </c>
      <c r="B25" t="s">
        <v>619</v>
      </c>
      <c r="C25">
        <v>0</v>
      </c>
      <c r="D25">
        <v>0</v>
      </c>
      <c r="E25">
        <v>0</v>
      </c>
      <c r="F25">
        <v>0</v>
      </c>
      <c r="G25" t="s">
        <v>620</v>
      </c>
      <c r="H25" t="s">
        <v>100</v>
      </c>
      <c r="P25" s="27" t="s">
        <v>116</v>
      </c>
      <c r="Q25" s="28">
        <v>6</v>
      </c>
      <c r="R25" s="26" t="s">
        <v>621</v>
      </c>
    </row>
    <row r="26" spans="1:18" x14ac:dyDescent="0.25">
      <c r="A26" t="s">
        <v>622</v>
      </c>
      <c r="B26" t="s">
        <v>623</v>
      </c>
      <c r="C26">
        <v>1000000000</v>
      </c>
      <c r="D26">
        <v>1000000000</v>
      </c>
      <c r="E26">
        <v>1000000000</v>
      </c>
      <c r="F26">
        <v>0</v>
      </c>
      <c r="G26" t="s">
        <v>624</v>
      </c>
      <c r="H26" t="s">
        <v>116</v>
      </c>
      <c r="P26" s="18" t="s">
        <v>552</v>
      </c>
      <c r="Q26" s="19">
        <v>1</v>
      </c>
      <c r="R26" s="25">
        <v>1.2</v>
      </c>
    </row>
    <row r="27" spans="1:18" x14ac:dyDescent="0.25">
      <c r="A27" t="s">
        <v>625</v>
      </c>
      <c r="B27" t="s">
        <v>116</v>
      </c>
      <c r="C27">
        <v>80000000000</v>
      </c>
      <c r="D27">
        <v>80000000000</v>
      </c>
      <c r="E27">
        <v>80000000000</v>
      </c>
      <c r="F27">
        <v>400000000000</v>
      </c>
      <c r="G27" t="s">
        <v>626</v>
      </c>
      <c r="H27" t="s">
        <v>116</v>
      </c>
      <c r="P27" s="20" t="s">
        <v>592</v>
      </c>
      <c r="Q27" s="21">
        <f>+SUM(Q21:Q26)</f>
        <v>13</v>
      </c>
      <c r="R27" s="24"/>
    </row>
    <row r="28" spans="1:18" x14ac:dyDescent="0.25">
      <c r="A28" t="s">
        <v>627</v>
      </c>
      <c r="B28" t="s">
        <v>241</v>
      </c>
      <c r="C28">
        <v>920000000</v>
      </c>
      <c r="D28">
        <v>920000000</v>
      </c>
      <c r="E28">
        <v>920000000</v>
      </c>
      <c r="F28">
        <v>4600000000</v>
      </c>
      <c r="G28" t="s">
        <v>628</v>
      </c>
      <c r="H28" t="s">
        <v>116</v>
      </c>
    </row>
    <row r="29" spans="1:18" x14ac:dyDescent="0.25">
      <c r="A29" t="s">
        <v>629</v>
      </c>
      <c r="B29" t="s">
        <v>630</v>
      </c>
      <c r="C29">
        <v>4200000000</v>
      </c>
      <c r="D29">
        <v>4200000000</v>
      </c>
      <c r="E29">
        <v>4200000000</v>
      </c>
      <c r="F29">
        <v>21000000000</v>
      </c>
      <c r="G29" t="s">
        <v>631</v>
      </c>
      <c r="H29" t="s">
        <v>170</v>
      </c>
    </row>
    <row r="30" spans="1:18" x14ac:dyDescent="0.25">
      <c r="A30" t="s">
        <v>632</v>
      </c>
      <c r="B30" t="s">
        <v>108</v>
      </c>
      <c r="C30">
        <v>600000000</v>
      </c>
      <c r="D30">
        <v>600000000</v>
      </c>
      <c r="E30">
        <v>600000000</v>
      </c>
      <c r="F30">
        <v>0</v>
      </c>
      <c r="G30" t="s">
        <v>633</v>
      </c>
      <c r="H30" t="s">
        <v>116</v>
      </c>
    </row>
    <row r="31" spans="1:18" x14ac:dyDescent="0.25">
      <c r="A31" t="s">
        <v>634</v>
      </c>
      <c r="B31" t="s">
        <v>116</v>
      </c>
      <c r="C31">
        <v>300000000</v>
      </c>
      <c r="D31">
        <v>300000000</v>
      </c>
      <c r="E31">
        <v>300000000</v>
      </c>
      <c r="F31">
        <v>1500000000</v>
      </c>
      <c r="G31" t="s">
        <v>635</v>
      </c>
      <c r="H31" t="s">
        <v>116</v>
      </c>
    </row>
    <row r="32" spans="1:18" x14ac:dyDescent="0.25">
      <c r="A32" t="s">
        <v>636</v>
      </c>
      <c r="B32" t="s">
        <v>637</v>
      </c>
      <c r="C32">
        <v>50000000</v>
      </c>
      <c r="D32">
        <v>20000000</v>
      </c>
      <c r="E32">
        <v>30000000</v>
      </c>
      <c r="F32">
        <v>100000000</v>
      </c>
      <c r="G32" t="s">
        <v>638</v>
      </c>
      <c r="H32" t="s">
        <v>116</v>
      </c>
    </row>
    <row r="33" spans="1:8" x14ac:dyDescent="0.25">
      <c r="A33" t="s">
        <v>639</v>
      </c>
      <c r="B33" t="s">
        <v>640</v>
      </c>
      <c r="C33">
        <v>138858330</v>
      </c>
      <c r="D33">
        <v>143024079</v>
      </c>
      <c r="E33">
        <v>14731802</v>
      </c>
      <c r="F33">
        <v>281882409</v>
      </c>
      <c r="G33" t="s">
        <v>641</v>
      </c>
      <c r="H33" t="s">
        <v>584</v>
      </c>
    </row>
    <row r="34" spans="1:8" x14ac:dyDescent="0.25">
      <c r="A34" t="s">
        <v>642</v>
      </c>
      <c r="B34" t="s">
        <v>643</v>
      </c>
      <c r="C34">
        <v>0</v>
      </c>
      <c r="D34">
        <v>0</v>
      </c>
      <c r="E34">
        <v>0</v>
      </c>
      <c r="F34">
        <v>0</v>
      </c>
      <c r="G34" t="s">
        <v>644</v>
      </c>
      <c r="H34" t="s">
        <v>584</v>
      </c>
    </row>
    <row r="35" spans="1:8" x14ac:dyDescent="0.25">
      <c r="A35" t="s">
        <v>645</v>
      </c>
      <c r="B35" t="s">
        <v>646</v>
      </c>
      <c r="C35">
        <v>150000000</v>
      </c>
      <c r="D35">
        <v>154500000</v>
      </c>
      <c r="E35">
        <v>159135000</v>
      </c>
      <c r="F35">
        <v>796370371</v>
      </c>
      <c r="G35" t="s">
        <v>647</v>
      </c>
      <c r="H35" t="s">
        <v>584</v>
      </c>
    </row>
    <row r="36" spans="1:8" x14ac:dyDescent="0.25">
      <c r="A36" t="s">
        <v>648</v>
      </c>
      <c r="B36" t="s">
        <v>282</v>
      </c>
      <c r="C36">
        <v>0</v>
      </c>
      <c r="D36">
        <v>0</v>
      </c>
      <c r="E36">
        <v>0</v>
      </c>
      <c r="F36">
        <v>0</v>
      </c>
      <c r="G36" t="s">
        <v>649</v>
      </c>
      <c r="H36" t="s">
        <v>548</v>
      </c>
    </row>
    <row r="37" spans="1:8" x14ac:dyDescent="0.25">
      <c r="A37" t="s">
        <v>650</v>
      </c>
      <c r="B37" t="s">
        <v>651</v>
      </c>
      <c r="C37">
        <v>0</v>
      </c>
      <c r="D37">
        <v>0</v>
      </c>
      <c r="E37">
        <v>0</v>
      </c>
      <c r="F37">
        <v>0</v>
      </c>
      <c r="G37" t="s">
        <v>652</v>
      </c>
      <c r="H37" t="s">
        <v>578</v>
      </c>
    </row>
    <row r="38" spans="1:8" x14ac:dyDescent="0.25">
      <c r="A38" t="s">
        <v>653</v>
      </c>
      <c r="B38" t="s">
        <v>654</v>
      </c>
      <c r="C38">
        <v>0</v>
      </c>
      <c r="D38">
        <v>0</v>
      </c>
      <c r="E38">
        <v>0</v>
      </c>
      <c r="F38">
        <v>0</v>
      </c>
      <c r="G38" t="s">
        <v>655</v>
      </c>
      <c r="H38" t="s">
        <v>360</v>
      </c>
    </row>
    <row r="39" spans="1:8" x14ac:dyDescent="0.25">
      <c r="A39" t="s">
        <v>656</v>
      </c>
      <c r="B39" t="s">
        <v>301</v>
      </c>
      <c r="C39">
        <v>100000000</v>
      </c>
      <c r="D39">
        <v>2200000000</v>
      </c>
      <c r="E39">
        <v>100000000</v>
      </c>
      <c r="F39">
        <v>4700000000</v>
      </c>
      <c r="G39" t="s">
        <v>657</v>
      </c>
      <c r="H39" t="s">
        <v>116</v>
      </c>
    </row>
    <row r="40" spans="1:8" x14ac:dyDescent="0.25">
      <c r="A40" t="s">
        <v>658</v>
      </c>
      <c r="B40" t="s">
        <v>108</v>
      </c>
      <c r="C40">
        <v>60000000</v>
      </c>
      <c r="D40">
        <v>24000000</v>
      </c>
      <c r="E40">
        <v>12000000</v>
      </c>
      <c r="F40">
        <v>120000000</v>
      </c>
      <c r="G40" t="s">
        <v>659</v>
      </c>
      <c r="H40" t="s">
        <v>116</v>
      </c>
    </row>
    <row r="41" spans="1:8" x14ac:dyDescent="0.25">
      <c r="A41" t="s">
        <v>660</v>
      </c>
      <c r="B41" t="s">
        <v>313</v>
      </c>
      <c r="C41">
        <v>0</v>
      </c>
      <c r="D41">
        <v>0</v>
      </c>
      <c r="E41">
        <v>0</v>
      </c>
      <c r="F41">
        <v>0</v>
      </c>
      <c r="G41" t="s">
        <v>661</v>
      </c>
      <c r="H41" t="s">
        <v>360</v>
      </c>
    </row>
    <row r="42" spans="1:8" x14ac:dyDescent="0.25">
      <c r="A42" t="s">
        <v>662</v>
      </c>
      <c r="B42" t="s">
        <v>663</v>
      </c>
      <c r="C42">
        <v>0</v>
      </c>
      <c r="D42">
        <v>0</v>
      </c>
      <c r="E42">
        <v>0</v>
      </c>
      <c r="F42">
        <v>0</v>
      </c>
      <c r="G42" t="s">
        <v>664</v>
      </c>
      <c r="H42" t="s">
        <v>170</v>
      </c>
    </row>
    <row r="43" spans="1:8" x14ac:dyDescent="0.25">
      <c r="A43" t="s">
        <v>665</v>
      </c>
      <c r="B43" t="s">
        <v>666</v>
      </c>
      <c r="C43">
        <v>300000000</v>
      </c>
      <c r="D43">
        <v>100000000</v>
      </c>
      <c r="E43">
        <v>100000000</v>
      </c>
      <c r="F43">
        <v>600000000</v>
      </c>
      <c r="G43" t="s">
        <v>667</v>
      </c>
      <c r="H43" t="s">
        <v>116</v>
      </c>
    </row>
    <row r="44" spans="1:8" x14ac:dyDescent="0.25">
      <c r="A44" t="s">
        <v>668</v>
      </c>
      <c r="B44" t="s">
        <v>325</v>
      </c>
      <c r="C44">
        <v>400000000</v>
      </c>
      <c r="D44">
        <v>400000000</v>
      </c>
      <c r="E44">
        <v>400000000</v>
      </c>
      <c r="F44">
        <v>1600000000</v>
      </c>
      <c r="G44" t="s">
        <v>669</v>
      </c>
      <c r="H44" t="s">
        <v>116</v>
      </c>
    </row>
    <row r="45" spans="1:8" x14ac:dyDescent="0.25">
      <c r="A45" t="s">
        <v>670</v>
      </c>
      <c r="B45" t="s">
        <v>329</v>
      </c>
      <c r="C45">
        <v>2000000000</v>
      </c>
      <c r="D45">
        <v>2000000000</v>
      </c>
      <c r="E45">
        <v>2000000000</v>
      </c>
      <c r="F45">
        <v>8000000000</v>
      </c>
      <c r="G45" t="s">
        <v>671</v>
      </c>
      <c r="H45" t="s">
        <v>116</v>
      </c>
    </row>
    <row r="46" spans="1:8" x14ac:dyDescent="0.25">
      <c r="A46" t="s">
        <v>672</v>
      </c>
      <c r="B46" t="s">
        <v>333</v>
      </c>
      <c r="C46">
        <v>0</v>
      </c>
      <c r="D46">
        <v>0</v>
      </c>
      <c r="E46">
        <v>0</v>
      </c>
      <c r="F46">
        <v>0</v>
      </c>
      <c r="G46" t="s">
        <v>673</v>
      </c>
      <c r="H46" t="s">
        <v>360</v>
      </c>
    </row>
    <row r="47" spans="1:8" x14ac:dyDescent="0.25">
      <c r="A47" t="s">
        <v>674</v>
      </c>
      <c r="B47" t="s">
        <v>108</v>
      </c>
      <c r="C47">
        <v>50000000</v>
      </c>
      <c r="D47">
        <v>50000000</v>
      </c>
      <c r="E47">
        <v>0</v>
      </c>
      <c r="F47">
        <v>100000000</v>
      </c>
      <c r="G47" t="s">
        <v>675</v>
      </c>
      <c r="H47" t="s">
        <v>116</v>
      </c>
    </row>
    <row r="48" spans="1:8" x14ac:dyDescent="0.25">
      <c r="A48" t="s">
        <v>676</v>
      </c>
      <c r="B48" t="s">
        <v>338</v>
      </c>
      <c r="C48">
        <v>667000000</v>
      </c>
      <c r="D48">
        <v>674000000</v>
      </c>
      <c r="E48">
        <v>680000000</v>
      </c>
      <c r="F48">
        <v>3402000000</v>
      </c>
      <c r="G48" t="s">
        <v>677</v>
      </c>
      <c r="H48" t="s">
        <v>678</v>
      </c>
    </row>
    <row r="49" spans="1:8" x14ac:dyDescent="0.25">
      <c r="A49" t="s">
        <v>679</v>
      </c>
      <c r="B49" t="s">
        <v>344</v>
      </c>
      <c r="C49">
        <v>0</v>
      </c>
      <c r="D49">
        <v>0</v>
      </c>
      <c r="E49">
        <v>0</v>
      </c>
      <c r="F49">
        <v>0</v>
      </c>
      <c r="G49" t="s">
        <v>680</v>
      </c>
      <c r="H49" t="s">
        <v>210</v>
      </c>
    </row>
    <row r="50" spans="1:8" x14ac:dyDescent="0.25">
      <c r="A50" t="s">
        <v>681</v>
      </c>
      <c r="B50" t="s">
        <v>147</v>
      </c>
      <c r="C50">
        <v>0</v>
      </c>
      <c r="D50">
        <v>0</v>
      </c>
      <c r="E50">
        <v>0</v>
      </c>
      <c r="F50">
        <v>0</v>
      </c>
      <c r="G50" t="s">
        <v>682</v>
      </c>
      <c r="H50" t="s">
        <v>548</v>
      </c>
    </row>
    <row r="51" spans="1:8" x14ac:dyDescent="0.25">
      <c r="A51" t="s">
        <v>683</v>
      </c>
      <c r="B51" t="s">
        <v>108</v>
      </c>
      <c r="C51">
        <v>400000000</v>
      </c>
      <c r="D51">
        <v>0</v>
      </c>
      <c r="E51">
        <v>0</v>
      </c>
      <c r="F51">
        <v>0</v>
      </c>
      <c r="G51" t="s">
        <v>684</v>
      </c>
      <c r="H51" t="s">
        <v>116</v>
      </c>
    </row>
    <row r="52" spans="1:8" x14ac:dyDescent="0.25">
      <c r="A52" t="s">
        <v>685</v>
      </c>
      <c r="B52" t="s">
        <v>355</v>
      </c>
      <c r="C52">
        <v>0</v>
      </c>
      <c r="D52">
        <v>0</v>
      </c>
      <c r="E52">
        <v>0</v>
      </c>
      <c r="F52">
        <v>0</v>
      </c>
      <c r="G52" t="s">
        <v>686</v>
      </c>
      <c r="H52" t="s">
        <v>170</v>
      </c>
    </row>
    <row r="53" spans="1:8" x14ac:dyDescent="0.25">
      <c r="A53" t="s">
        <v>687</v>
      </c>
      <c r="B53" t="s">
        <v>116</v>
      </c>
      <c r="C53">
        <v>50000000</v>
      </c>
      <c r="D53">
        <v>0</v>
      </c>
      <c r="E53">
        <v>50000000</v>
      </c>
      <c r="F53">
        <v>100000000</v>
      </c>
      <c r="G53" t="s">
        <v>688</v>
      </c>
      <c r="H53" t="s">
        <v>116</v>
      </c>
    </row>
    <row r="54" spans="1:8" x14ac:dyDescent="0.25">
      <c r="A54" t="s">
        <v>689</v>
      </c>
      <c r="B54" t="s">
        <v>690</v>
      </c>
      <c r="C54">
        <v>0</v>
      </c>
      <c r="D54">
        <v>0</v>
      </c>
      <c r="E54">
        <v>0</v>
      </c>
      <c r="F54">
        <v>0</v>
      </c>
      <c r="G54" t="s">
        <v>691</v>
      </c>
      <c r="H54" t="s">
        <v>116</v>
      </c>
    </row>
    <row r="55" spans="1:8" x14ac:dyDescent="0.25">
      <c r="A55" t="s">
        <v>692</v>
      </c>
      <c r="B55" t="s">
        <v>108</v>
      </c>
      <c r="C55">
        <v>250000000</v>
      </c>
      <c r="D55">
        <v>0</v>
      </c>
      <c r="E55">
        <v>0</v>
      </c>
      <c r="F55">
        <v>250000000</v>
      </c>
      <c r="G55" t="s">
        <v>693</v>
      </c>
      <c r="H55" t="s">
        <v>116</v>
      </c>
    </row>
    <row r="56" spans="1:8" x14ac:dyDescent="0.25">
      <c r="A56" t="s">
        <v>694</v>
      </c>
      <c r="B56" t="s">
        <v>695</v>
      </c>
      <c r="C56">
        <v>0</v>
      </c>
      <c r="D56">
        <v>0</v>
      </c>
      <c r="E56">
        <v>0</v>
      </c>
      <c r="F56">
        <v>0</v>
      </c>
      <c r="G56" t="s">
        <v>696</v>
      </c>
      <c r="H56" t="s">
        <v>116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66aed62-a72c-4c01-bbea-3ea55ab832f6">
      <Value>7</Value>
    </TaxCatchAll>
    <Orden xmlns="f101e02d-4ff8-4063-91eb-a350a6e10ce7">2</Orden>
    <Audiencias_x0020_de_x0020_destino xmlns="f101e02d-4ff8-4063-91eb-a350a6e10ce7" xsi:nil="true"/>
    <Añio xmlns="09e71aba-2254-4bf9-bde9-fe551177c8ee">2020</Añio>
    <Fecha_x0020_Documento xmlns="09e71aba-2254-4bf9-bde9-fe551177c8ee">2020-11-30T05:00:00+00:00</Fecha_x0020_Documento>
    <Número xmlns="09e71aba-2254-4bf9-bde9-fe551177c8ee">4011</Número>
    <a95ae0408e144ae59aaa172dbad707aa xmlns="09e71aba-2254-4bf9-bde9-fe551177c8ee">
      <Terms xmlns="http://schemas.microsoft.com/office/infopath/2007/PartnerControls">
        <TermInfo xmlns="http://schemas.microsoft.com/office/infopath/2007/PartnerControls">
          <TermName xmlns="http://schemas.microsoft.com/office/infopath/2007/PartnerControls">CONPES Económicos</TermName>
          <TermId xmlns="http://schemas.microsoft.com/office/infopath/2007/PartnerControls">7c1a6167-1b5b-496e-b1b4-75ec465787d9</TermId>
        </TermInfo>
      </Terms>
    </a95ae0408e144ae59aaa172dbad707aa>
    <_dlc_DocId xmlns="af7f7f6b-44e7-444a-90a4-d02bbf46acb6">DNPOI-34-4724</_dlc_DocId>
    <_dlc_DocIdUrl xmlns="af7f7f6b-44e7-444a-90a4-d02bbf46acb6">
      <Url>https://colaboracion.dnp.gov.co/CDT/_layouts/15/DocIdRedir.aspx?ID=DNPOI-34-4724</Url>
      <Description>DNPOI-34-4724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Conpes" ma:contentTypeID="0x0101004B46E90D0EC7C9429468D665109605A6004FB2775DBD58F64A8BB866F227EBD2A1" ma:contentTypeVersion="17" ma:contentTypeDescription="Documento conpes" ma:contentTypeScope="" ma:versionID="b270d6a3378ae4940e33f674968d685d">
  <xsd:schema xmlns:xsd="http://www.w3.org/2001/XMLSchema" xmlns:xs="http://www.w3.org/2001/XMLSchema" xmlns:p="http://schemas.microsoft.com/office/2006/metadata/properties" xmlns:ns2="af7f7f6b-44e7-444a-90a4-d02bbf46acb6" xmlns:ns3="09e71aba-2254-4bf9-bde9-fe551177c8ee" xmlns:ns4="e66aed62-a72c-4c01-bbea-3ea55ab832f6" xmlns:ns5="f101e02d-4ff8-4063-91eb-a350a6e10ce7" targetNamespace="http://schemas.microsoft.com/office/2006/metadata/properties" ma:root="true" ma:fieldsID="39529e477ca1b06eab72e4641d187a10" ns2:_="" ns3:_="" ns4:_="" ns5:_="">
    <xsd:import namespace="af7f7f6b-44e7-444a-90a4-d02bbf46acb6"/>
    <xsd:import namespace="09e71aba-2254-4bf9-bde9-fe551177c8ee"/>
    <xsd:import namespace="e66aed62-a72c-4c01-bbea-3ea55ab832f6"/>
    <xsd:import namespace="f101e02d-4ff8-4063-91eb-a350a6e10ce7"/>
    <xsd:element name="properties">
      <xsd:complexType>
        <xsd:sequence>
          <xsd:element name="documentManagement">
            <xsd:complexType>
              <xsd:all>
                <xsd:element ref="ns2:_dlc_DocId" minOccurs="0"/>
                <xsd:element ref="ns2:_dlc_DocIdUrl" minOccurs="0"/>
                <xsd:element ref="ns2:_dlc_DocIdPersistId" minOccurs="0"/>
                <xsd:element ref="ns3:Número" minOccurs="0"/>
                <xsd:element ref="ns3:Añio" minOccurs="0"/>
                <xsd:element ref="ns3:a95ae0408e144ae59aaa172dbad707aa" minOccurs="0"/>
                <xsd:element ref="ns4:TaxCatchAll" minOccurs="0"/>
                <xsd:element ref="ns4:TaxCatchAllLabel" minOccurs="0"/>
                <xsd:element ref="ns3:Fecha_x0020_Documento" minOccurs="0"/>
                <xsd:element ref="ns5:Orden" minOccurs="0"/>
                <xsd:element ref="ns5:Audiencias_x0020_de_x0020_desti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9e71aba-2254-4bf9-bde9-fe551177c8ee" elementFormDefault="qualified">
    <xsd:import namespace="http://schemas.microsoft.com/office/2006/documentManagement/types"/>
    <xsd:import namespace="http://schemas.microsoft.com/office/infopath/2007/PartnerControls"/>
    <xsd:element name="Número" ma:index="11" nillable="true" ma:displayName="Número" ma:internalName="N_x00fa_mero">
      <xsd:simpleType>
        <xsd:restriction base="dms:Text">
          <xsd:maxLength value="255"/>
        </xsd:restriction>
      </xsd:simpleType>
    </xsd:element>
    <xsd:element name="Añio" ma:index="12" nillable="true" ma:displayName="Añio" ma:format="Dropdown" ma:internalName="A_x00f1_io" ma:readOnly="false">
      <xsd:simpleType>
        <xsd:restriction base="dms:Choice">
          <xsd:enumeration value="1970"/>
          <xsd:enumeration value="1980"/>
          <xsd:enumeration value="1981"/>
          <xsd:enumeration value="1982"/>
          <xsd:enumeration value="1983"/>
          <xsd:enumeration value="1984"/>
          <xsd:enumeration value="1985"/>
          <xsd:enumeration value="1986"/>
          <xsd:enumeration value="1987"/>
          <xsd:enumeration value="1988"/>
          <xsd:enumeration value="1989"/>
          <xsd:enumeration value="1990"/>
          <xsd:enumeration value="1991"/>
          <xsd:enumeration value="1992"/>
          <xsd:enumeration value="1993"/>
          <xsd:enumeration value="1994"/>
          <xsd:enumeration value="1995"/>
          <xsd:enumeration value="1996"/>
          <xsd:enumeration value="1997"/>
          <xsd:enumeration value="1998"/>
          <xsd:enumeration value="1999"/>
          <xsd:enumeration value="2000"/>
          <xsd:enumeration value="2001"/>
          <xsd:enumeration value="2002"/>
          <xsd:enumeration value="2003"/>
          <xsd:enumeration value="2004"/>
          <xsd:enumeration value="2005"/>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restriction>
      </xsd:simpleType>
    </xsd:element>
    <xsd:element name="a95ae0408e144ae59aaa172dbad707aa" ma:index="13" ma:taxonomy="true" ma:internalName="a95ae0408e144ae59aaa172dbad707aa" ma:taxonomyFieldName="Tipo_x0020_Conpes" ma:displayName="Tipo Conpes" ma:readOnly="false" ma:default="" ma:fieldId="{a95ae040-8e14-4ae5-9aaa-172dbad707aa}" ma:taxonomyMulti="true" ma:sspId="384f72bb-96fb-47a9-95a9-62dfa69a7510" ma:termSetId="5e2590c6-6222-4277-b027-e3f320ba15ff" ma:anchorId="00000000-0000-0000-0000-000000000000" ma:open="false" ma:isKeyword="false">
      <xsd:complexType>
        <xsd:sequence>
          <xsd:element ref="pc:Terms" minOccurs="0" maxOccurs="1"/>
        </xsd:sequence>
      </xsd:complexType>
    </xsd:element>
    <xsd:element name="Fecha_x0020_Documento" ma:index="17" nillable="true" ma:displayName="Fecha Documento" ma:format="DateOnly" ma:indexed="true" ma:internalName="Fecha_x0020_Documento">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66aed62-a72c-4c01-bbea-3ea55ab832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1ecad23-b85a-45da-b363-de9f6568e771}" ma:internalName="TaxCatchAll" ma:showField="CatchAllData" ma:web="af7f7f6b-44e7-444a-90a4-d02bbf46acb6">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31ecad23-b85a-45da-b363-de9f6568e771}" ma:internalName="TaxCatchAllLabel" ma:readOnly="true" ma:showField="CatchAllDataLabel" ma:web="af7f7f6b-44e7-444a-90a4-d02bbf46ac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101e02d-4ff8-4063-91eb-a350a6e10ce7" elementFormDefault="qualified">
    <xsd:import namespace="http://schemas.microsoft.com/office/2006/documentManagement/types"/>
    <xsd:import namespace="http://schemas.microsoft.com/office/infopath/2007/PartnerControls"/>
    <xsd:element name="Orden" ma:index="18" nillable="true" ma:displayName="Orden" ma:format="Dropdown" ma:internalName="Orden">
      <xsd:simpleType>
        <xsd:restriction base="dms:Choice">
          <xsd:enumeration value="1"/>
          <xsd:enumeration value="2"/>
          <xsd:enumeration value="3"/>
        </xsd:restriction>
      </xsd:simpleType>
    </xsd:element>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FE37F5-8A62-4D96-A800-55E3CE63D145}">
  <ds:schemaRefs>
    <ds:schemaRef ds:uri="http://schemas.microsoft.com/office/2006/metadata/properties"/>
    <ds:schemaRef ds:uri="http://schemas.microsoft.com/office/infopath/2007/PartnerControls"/>
    <ds:schemaRef ds:uri="e66aed62-a72c-4c01-bbea-3ea55ab832f6"/>
    <ds:schemaRef ds:uri="f101e02d-4ff8-4063-91eb-a350a6e10ce7"/>
    <ds:schemaRef ds:uri="09e71aba-2254-4bf9-bde9-fe551177c8ee"/>
    <ds:schemaRef ds:uri="af7f7f6b-44e7-444a-90a4-d02bbf46acb6"/>
  </ds:schemaRefs>
</ds:datastoreItem>
</file>

<file path=customXml/itemProps2.xml><?xml version="1.0" encoding="utf-8"?>
<ds:datastoreItem xmlns:ds="http://schemas.openxmlformats.org/officeDocument/2006/customXml" ds:itemID="{8F6E30D5-C5EB-4DB2-9D3F-DF96D6A071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09e71aba-2254-4bf9-bde9-fe551177c8ee"/>
    <ds:schemaRef ds:uri="e66aed62-a72c-4c01-bbea-3ea55ab832f6"/>
    <ds:schemaRef ds:uri="f101e02d-4ff8-4063-91eb-a350a6e10c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4572930-5B8E-4E31-ACF4-98AFDA751643}">
  <ds:schemaRefs>
    <ds:schemaRef ds:uri="http://schemas.microsoft.com/sharepoint/events"/>
  </ds:schemaRefs>
</ds:datastoreItem>
</file>

<file path=customXml/itemProps4.xml><?xml version="1.0" encoding="utf-8"?>
<ds:datastoreItem xmlns:ds="http://schemas.openxmlformats.org/officeDocument/2006/customXml" ds:itemID="{81EDD027-9C88-4E6A-B53C-DDE7610FCB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Plan de acción y seguimiento</vt:lpstr>
      <vt:lpstr>Indicadores de Resultado (IR)</vt:lpstr>
      <vt:lpstr>Hoja de Vida IR #1</vt:lpstr>
      <vt:lpstr>Hoja de Vida IR #2</vt:lpstr>
      <vt:lpstr>Hoja de Vida IR #3</vt:lpstr>
      <vt:lpstr>Hoja de Vida IR #4</vt:lpstr>
      <vt:lpstr>Instrucciones PAS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 PAS Documento CONPES 4011</dc:title>
  <dc:subject/>
  <dc:creator>monik</dc:creator>
  <cp:keywords/>
  <dc:description/>
  <cp:lastModifiedBy>Depto. Económico</cp:lastModifiedBy>
  <cp:revision/>
  <dcterms:created xsi:type="dcterms:W3CDTF">2020-09-15T15:50:22Z</dcterms:created>
  <dcterms:modified xsi:type="dcterms:W3CDTF">2020-12-01T20:50:32Z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0x0101004B46E90D0EC7C9429468D665109605A6004FB2775DBD58F64A8BB866F227EBD2A1</vt:lpwstr>
  </property>
  <property fmtid="{D5CDD505-2E9C-101B-9397-08002B2CF9AE}" pid="3" name="_dlc_DocIdItemGuid">
    <vt:lpwstr>e4557df5-1ff5-46ab-893e-8489422ea520</vt:lpwstr>
  </property>
  <property fmtid="{D5CDD505-2E9C-101B-9397-08002B2CF9AE}" pid="4" name="Tipo Conpes">
    <vt:lpwstr>7;#CONPES Económicos|7c1a6167-1b5b-496e-b1b4-75ec465787d9</vt:lpwstr>
  </property>
</Properties>
</file>